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mc:AlternateContent xmlns:mc="http://schemas.openxmlformats.org/markup-compatibility/2006">
    <mc:Choice Requires="x15">
      <x15ac:absPath xmlns:x15ac="http://schemas.microsoft.com/office/spreadsheetml/2010/11/ac" url="S:\Arts, Humanities &amp; Social Sciences\College Finance\02. Operational\Timesheet\Timesheet Forms\2021-22 Forms\"/>
    </mc:Choice>
  </mc:AlternateContent>
  <xr:revisionPtr revIDLastSave="0" documentId="8_{2A534976-8217-4252-8885-55547D25E06A}" xr6:coauthVersionLast="47" xr6:coauthVersionMax="47" xr10:uidLastSave="{00000000-0000-0000-0000-000000000000}"/>
  <bookViews>
    <workbookView xWindow="-110" yWindow="-110" windowWidth="19420" windowHeight="10420" tabRatio="500" firstSheet="2" activeTab="2" xr2:uid="{00000000-000D-0000-FFFF-FFFF00000000}"/>
  </bookViews>
  <sheets>
    <sheet name="HIDE - Tariffs and Weightings" sheetId="4" state="hidden" r:id="rId1"/>
    <sheet name="HIDE - Tariffs and Weightin (2" sheetId="13" state="hidden" r:id="rId2"/>
    <sheet name="PGRForm" sheetId="9" r:id="rId3"/>
    <sheet name="Notes" sheetId="10" state="hidden" r:id="rId4"/>
    <sheet name="ModuleLists" sheetId="8" r:id="rId5"/>
    <sheet name="Approved PGR Remuneration Rates" sheetId="16" r:id="rId6"/>
    <sheet name="TutorialWeek" sheetId="14" state="hidden" r:id="rId7"/>
    <sheet name="OldGuidance" sheetId="11" state="hidden" r:id="rId8"/>
    <sheet name="Guidance Notes" sheetId="15" r:id="rId9"/>
  </sheets>
  <definedNames>
    <definedName name="CARBS">ModuleLists!$A$2:$A$163</definedName>
    <definedName name="ENCAP">ModuleLists!$F$2:$F$24</definedName>
    <definedName name="GEOPL">ModuleLists!$C$2:$C$28</definedName>
    <definedName name="JOMEC">ModuleLists!$I$2:$I$25</definedName>
    <definedName name="LAWPL">ModuleLists!$B$2:$B$60</definedName>
    <definedName name="MLANG">ModuleLists!$G$2:$G$3</definedName>
    <definedName name="MUSIC">ModuleLists!$H$2:$H$9</definedName>
    <definedName name="_xlnm.Print_Area" localSheetId="2">PGRForm!$A$1:$O$47</definedName>
    <definedName name="SHARE">ModuleLists!$E$2:$E$48</definedName>
    <definedName name="SOCSI">ModuleLists!$D$2:$D$29</definedName>
    <definedName name="WELSH">ModuleLists!$J$2:$J$5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1" i="9" l="1"/>
  <c r="O32" i="9"/>
  <c r="O33" i="9"/>
  <c r="O34" i="9"/>
  <c r="O30" i="9"/>
  <c r="I35" i="9"/>
  <c r="J35" i="9"/>
  <c r="A47" i="15" l="1"/>
  <c r="A46" i="15"/>
  <c r="A45" i="15"/>
  <c r="A44" i="15"/>
  <c r="A43" i="15"/>
  <c r="A42" i="15"/>
  <c r="M35" i="15"/>
  <c r="L35" i="15"/>
  <c r="K35" i="15"/>
  <c r="J35" i="15"/>
  <c r="H35" i="15"/>
  <c r="G35" i="15"/>
  <c r="F35" i="15"/>
  <c r="E35" i="15"/>
  <c r="D35" i="15"/>
  <c r="O34" i="15"/>
  <c r="O33" i="15"/>
  <c r="O32" i="15"/>
  <c r="O31" i="15"/>
  <c r="O30" i="15"/>
  <c r="I26" i="15"/>
  <c r="H26" i="15"/>
  <c r="G26" i="15"/>
  <c r="M25" i="15"/>
  <c r="L25" i="15"/>
  <c r="M24" i="15"/>
  <c r="L24" i="15"/>
  <c r="M23" i="15"/>
  <c r="L23" i="15"/>
  <c r="M22" i="15"/>
  <c r="L22" i="15"/>
  <c r="M21" i="15"/>
  <c r="L21" i="15"/>
  <c r="K17" i="15"/>
  <c r="J17" i="15"/>
  <c r="I17" i="15"/>
  <c r="H17" i="15"/>
  <c r="G17" i="15"/>
  <c r="N16" i="15"/>
  <c r="M16" i="15"/>
  <c r="L16" i="15"/>
  <c r="N15" i="15"/>
  <c r="M15" i="15"/>
  <c r="L15" i="15"/>
  <c r="N14" i="15"/>
  <c r="M14" i="15"/>
  <c r="L14" i="15"/>
  <c r="N13" i="15"/>
  <c r="M13" i="15"/>
  <c r="L13" i="15"/>
  <c r="N12" i="15"/>
  <c r="M12" i="15"/>
  <c r="L12" i="15"/>
  <c r="N11" i="15"/>
  <c r="M11" i="15"/>
  <c r="L11" i="15"/>
  <c r="N10" i="15"/>
  <c r="M10" i="15"/>
  <c r="L10" i="15"/>
  <c r="N9" i="15"/>
  <c r="M9" i="15"/>
  <c r="L9" i="15"/>
  <c r="O35" i="15" l="1"/>
  <c r="O23" i="15"/>
  <c r="O9" i="15"/>
  <c r="O13" i="15"/>
  <c r="M17" i="15"/>
  <c r="O12" i="15"/>
  <c r="O16" i="15"/>
  <c r="L17" i="15"/>
  <c r="O22" i="15"/>
  <c r="O24" i="15"/>
  <c r="N17" i="15"/>
  <c r="O37" i="15" s="1"/>
  <c r="O11" i="15"/>
  <c r="O15" i="15"/>
  <c r="L26" i="15"/>
  <c r="O10" i="15"/>
  <c r="O14" i="15"/>
  <c r="M26" i="15"/>
  <c r="O25" i="15"/>
  <c r="O21" i="15"/>
  <c r="L10" i="9"/>
  <c r="L11" i="9"/>
  <c r="L12" i="9"/>
  <c r="L13" i="9"/>
  <c r="L14" i="9"/>
  <c r="L15" i="9"/>
  <c r="L16" i="9"/>
  <c r="L9" i="9"/>
  <c r="L22" i="9"/>
  <c r="L23" i="9"/>
  <c r="L24" i="9"/>
  <c r="L25" i="9"/>
  <c r="L21" i="9"/>
  <c r="L35" i="9"/>
  <c r="O35" i="9"/>
  <c r="M22" i="9"/>
  <c r="M23" i="9"/>
  <c r="M24" i="9"/>
  <c r="M25" i="9"/>
  <c r="M21" i="9"/>
  <c r="M10" i="9"/>
  <c r="M11" i="9"/>
  <c r="M12" i="9"/>
  <c r="M13" i="9"/>
  <c r="M14" i="9"/>
  <c r="M15" i="9"/>
  <c r="M16" i="9"/>
  <c r="M9" i="9"/>
  <c r="N9" i="9"/>
  <c r="N10" i="9"/>
  <c r="N11" i="9"/>
  <c r="N12" i="9"/>
  <c r="N13" i="9"/>
  <c r="N14" i="9"/>
  <c r="N15" i="9"/>
  <c r="N16" i="9"/>
  <c r="K17" i="9"/>
  <c r="I26" i="9"/>
  <c r="H26" i="9"/>
  <c r="G26" i="9"/>
  <c r="Q2" i="13"/>
  <c r="Q3" i="13" s="1"/>
  <c r="Q4" i="13" s="1"/>
  <c r="Q5" i="13" s="1"/>
  <c r="Q6" i="13" s="1"/>
  <c r="Q7" i="13" s="1"/>
  <c r="Q8" i="13" s="1"/>
  <c r="Q9" i="13" s="1"/>
  <c r="A46" i="9"/>
  <c r="A45" i="9"/>
  <c r="A44" i="9"/>
  <c r="A43" i="9"/>
  <c r="A42" i="9"/>
  <c r="A47" i="9"/>
  <c r="D35" i="9"/>
  <c r="G17" i="9"/>
  <c r="H17" i="9"/>
  <c r="I17" i="9"/>
  <c r="J17" i="9"/>
  <c r="K12" i="11"/>
  <c r="L12" i="11"/>
  <c r="M12" i="11"/>
  <c r="K13" i="11"/>
  <c r="L13" i="11"/>
  <c r="M13" i="11"/>
  <c r="K14" i="11"/>
  <c r="L14" i="11"/>
  <c r="M14" i="11"/>
  <c r="N14" i="11" s="1"/>
  <c r="K15" i="11"/>
  <c r="L15" i="11"/>
  <c r="M15" i="11"/>
  <c r="K16" i="11"/>
  <c r="L16" i="11"/>
  <c r="M16" i="11"/>
  <c r="K17" i="11"/>
  <c r="L17" i="11"/>
  <c r="N17" i="11" s="1"/>
  <c r="M17" i="11"/>
  <c r="K18" i="11"/>
  <c r="L18" i="11"/>
  <c r="M18" i="11"/>
  <c r="K19" i="11"/>
  <c r="L19" i="11"/>
  <c r="N19" i="11" s="1"/>
  <c r="M19" i="11"/>
  <c r="K20" i="11"/>
  <c r="L20" i="11"/>
  <c r="M20" i="11"/>
  <c r="K21" i="11"/>
  <c r="L21" i="11"/>
  <c r="M21" i="11"/>
  <c r="N27" i="11"/>
  <c r="N28" i="11"/>
  <c r="N29" i="11"/>
  <c r="N30" i="11"/>
  <c r="N31" i="11"/>
  <c r="N32" i="11"/>
  <c r="N33" i="11"/>
  <c r="J22" i="11"/>
  <c r="K34" i="11"/>
  <c r="G36" i="11"/>
  <c r="A36" i="11"/>
  <c r="L34" i="11"/>
  <c r="J34" i="11"/>
  <c r="I34" i="11"/>
  <c r="G34" i="11"/>
  <c r="F34" i="11"/>
  <c r="E34" i="11"/>
  <c r="D34" i="11"/>
  <c r="C34" i="11"/>
  <c r="H22" i="11"/>
  <c r="I22" i="11"/>
  <c r="G22" i="11"/>
  <c r="F22" i="11"/>
  <c r="D22" i="11"/>
  <c r="E22" i="11"/>
  <c r="C22" i="11"/>
  <c r="Q2" i="4"/>
  <c r="Q3" i="4" s="1"/>
  <c r="Q4" i="4" s="1"/>
  <c r="Q5" i="4" s="1"/>
  <c r="Q6" i="4" s="1"/>
  <c r="Q7" i="4" s="1"/>
  <c r="Q8" i="4" s="1"/>
  <c r="Q9" i="4" s="1"/>
  <c r="M35" i="9"/>
  <c r="E35" i="9"/>
  <c r="F35" i="9"/>
  <c r="G35" i="9"/>
  <c r="H35" i="9"/>
  <c r="K35" i="9"/>
  <c r="L22" i="11" l="1"/>
  <c r="K22" i="11"/>
  <c r="N34" i="11"/>
  <c r="N20" i="11"/>
  <c r="N16" i="11"/>
  <c r="N12" i="11"/>
  <c r="N15" i="11"/>
  <c r="O22" i="9"/>
  <c r="O14" i="9"/>
  <c r="N21" i="11"/>
  <c r="N13" i="11"/>
  <c r="N18" i="11"/>
  <c r="M22" i="11"/>
  <c r="J40" i="11" s="1"/>
  <c r="O25" i="9"/>
  <c r="O21" i="9"/>
  <c r="O15" i="9"/>
  <c r="O24" i="9"/>
  <c r="O13" i="9"/>
  <c r="O12" i="9"/>
  <c r="M17" i="9"/>
  <c r="O16" i="9"/>
  <c r="L17" i="9"/>
  <c r="O10" i="9"/>
  <c r="O9" i="9"/>
  <c r="N17" i="9"/>
  <c r="O37" i="9" s="1"/>
  <c r="O11" i="9"/>
  <c r="M26" i="9"/>
  <c r="L26" i="9"/>
  <c r="O23" i="9"/>
  <c r="O26" i="15"/>
  <c r="O17" i="15"/>
  <c r="O39" i="15" l="1"/>
  <c r="N22" i="11"/>
  <c r="N40" i="11" s="1"/>
  <c r="O26" i="9"/>
  <c r="O17" i="9"/>
  <c r="O39"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Nick H</author>
  </authors>
  <commentList>
    <comment ref="G7" authorId="0" shapeId="0" xr:uid="{00000000-0006-0000-0000-000001000000}">
      <text>
        <r>
          <rPr>
            <b/>
            <sz val="10"/>
            <color indexed="81"/>
            <rFont val="Calibri"/>
            <family val="2"/>
          </rPr>
          <t>Nick H:</t>
        </r>
        <r>
          <rPr>
            <sz val="10"/>
            <color indexed="81"/>
            <rFont val="Calibri"/>
            <family val="2"/>
          </rPr>
          <t xml:space="preserve">
was blank on jos return, for now assumed same as a new seminar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Nick H</author>
  </authors>
  <commentList>
    <comment ref="G7" authorId="0" shapeId="0" xr:uid="{00000000-0006-0000-0100-000001000000}">
      <text>
        <r>
          <rPr>
            <b/>
            <sz val="10"/>
            <color indexed="81"/>
            <rFont val="Calibri"/>
            <family val="2"/>
          </rPr>
          <t>Nick H:</t>
        </r>
        <r>
          <rPr>
            <sz val="10"/>
            <color indexed="81"/>
            <rFont val="Calibri"/>
            <family val="2"/>
          </rPr>
          <t xml:space="preserve">
was blank on jos return, for now assumed same as a new seminar</t>
        </r>
      </text>
    </comment>
  </commentList>
</comments>
</file>

<file path=xl/sharedStrings.xml><?xml version="1.0" encoding="utf-8"?>
<sst xmlns="http://schemas.openxmlformats.org/spreadsheetml/2006/main" count="1115" uniqueCount="625">
  <si>
    <t>Graduate Tutor - Grade 5 Point 23</t>
  </si>
  <si>
    <t>1 to 3 hours’ preparation for each contact hour where the seminar/class is new to the Tutor.</t>
  </si>
  <si>
    <t>1 to 2 hours’ preparation for each contact hour where the Tutor led the seminar/class in previous academic years.</t>
  </si>
  <si>
    <t>In all cases, this is for the first of a group of repeated seminars. No additional payment if the class is repeated in the same academic year (i.e. 'double- delivered')</t>
  </si>
  <si>
    <t>30 minutes to 1 hour preparation for each contact hour, for the first of a group of repeated seminars. No additional payment if the class is repeated in the same academic year</t>
  </si>
  <si>
    <t>Assist with laboratory classes/practical sessions</t>
  </si>
  <si>
    <t>Graduate Demonstrator - Grade 4 Point 16</t>
  </si>
  <si>
    <t xml:space="preserve">Up to 30 minutes preparation for each contact hour. </t>
  </si>
  <si>
    <t>Lecture preparation (a): design and delivery of new material. Note that this applies for the first and subsequent year of delivery.</t>
  </si>
  <si>
    <t xml:space="preserve">No additional payment if the lecture is repeated in the same academic year. </t>
  </si>
  <si>
    <t>Lecture preparation (b): delivery of material prepared by Module Leader (or similar). Note that this applies for the first and subsequent year of delivery.</t>
  </si>
  <si>
    <t>SOCSI</t>
  </si>
  <si>
    <t>MLANG</t>
  </si>
  <si>
    <t>GEOPL</t>
  </si>
  <si>
    <t>JOMEC</t>
  </si>
  <si>
    <t>LAWPL</t>
  </si>
  <si>
    <t>WELSH</t>
  </si>
  <si>
    <t>Title:</t>
  </si>
  <si>
    <t>Forename:</t>
  </si>
  <si>
    <t>Surname:</t>
  </si>
  <si>
    <t xml:space="preserve">Payroll No: </t>
  </si>
  <si>
    <t>Tier 4 Declaration</t>
  </si>
  <si>
    <t>Module Code</t>
  </si>
  <si>
    <t>Total Hrs Claimed</t>
  </si>
  <si>
    <t>I hereby claim payment for the above hours.</t>
  </si>
  <si>
    <t>Signed</t>
  </si>
  <si>
    <t>Date</t>
  </si>
  <si>
    <t>CARBS</t>
  </si>
  <si>
    <t>MUSIC</t>
  </si>
  <si>
    <t>SHARE</t>
  </si>
  <si>
    <t>ENCAP</t>
  </si>
  <si>
    <t>CLASS CONTACT</t>
  </si>
  <si>
    <t>Activity</t>
  </si>
  <si>
    <t>Engagement</t>
  </si>
  <si>
    <t>Remuneration</t>
  </si>
  <si>
    <t>Delivery of seminars/tutorials/ problem- solving classes</t>
  </si>
  <si>
    <t>Graduate Tutor</t>
  </si>
  <si>
    <t>Equal to the number of contact hours</t>
  </si>
  <si>
    <t>Grade 5 point 23</t>
  </si>
  <si>
    <t>Laboratory class leadership</t>
  </si>
  <si>
    <t>(The PGR is responsible for the running of</t>
  </si>
  <si>
    <t>the session and/or the guidance of other</t>
  </si>
  <si>
    <t>laboratory demonstrators)</t>
  </si>
  <si>
    <t>Occasional delivery of lectures</t>
  </si>
  <si>
    <t>Delivery of clinical sessions</t>
  </si>
  <si>
    <t>Graduate Tutor (Clinical)</t>
  </si>
  <si>
    <t>Graduate Demonstrator</t>
  </si>
  <si>
    <t>Grade 4 point 16</t>
  </si>
  <si>
    <t>Assist with drop-in sessions</t>
  </si>
  <si>
    <t>Assist with the moderating and running of MOOCs</t>
  </si>
  <si>
    <t>Equal to the number of on-line hours</t>
  </si>
  <si>
    <t>PREPARATION AND TRAINING</t>
  </si>
  <si>
    <t>IF NO PREPARATION IS UNDERTAKEN, THEN NO PAYMENT IS DUE.</t>
  </si>
  <si>
    <t>Generic training (e.g. small group teaching; laboratory demonstrating; assessment and feedback; equality and diversity)</t>
  </si>
  <si>
    <t>Graduate Tutor/ Graduate Demonstrator</t>
  </si>
  <si>
    <t>Unpaid</t>
  </si>
  <si>
    <t>Subject-specific training/briefing (e.g. health and safety)</t>
  </si>
  <si>
    <t>Attendance at lectures associated with the module</t>
  </si>
  <si>
    <t>ASSESSMENT AND FEEDBACK</t>
  </si>
  <si>
    <t>Marking assessments:</t>
  </si>
  <si>
    <t>(a) essays/written assignments</t>
  </si>
  <si>
    <t>(formative and summative)</t>
  </si>
  <si>
    <t>4,000 words per hour</t>
  </si>
  <si>
    <t>(2 x 2,000 word essays p/h)</t>
  </si>
  <si>
    <t>(b) examination scripts</t>
  </si>
  <si>
    <t>5 x 1 hour exam per hour, or</t>
  </si>
  <si>
    <t>2.5 x 2 hour exam per hour</t>
  </si>
  <si>
    <t>(c) non-word count assessments, e.g.</t>
  </si>
  <si>
    <t>multiple choice questions/lab</t>
  </si>
  <si>
    <t>books/numeric-based exercises</t>
  </si>
  <si>
    <t>Grade 4 point 16 OR Grade 5 point 23</t>
  </si>
  <si>
    <t>One-to-one feedback sessions (returning written assignments)</t>
  </si>
  <si>
    <t>Equal to the number of contact hours, specified at 15 minutes per student</t>
  </si>
  <si>
    <t>Drop in feedback sessions</t>
  </si>
  <si>
    <t>Required attendance at meetings (e.g. marking moderation) where such meetings do not constitute training, and the PGR is an active participant.</t>
  </si>
  <si>
    <t>Equal to the number of required contact hours</t>
  </si>
  <si>
    <t>FIELD TRIPS</t>
  </si>
  <si>
    <t>Assist with fieldtrips</t>
  </si>
  <si>
    <t>Teaching / Contact Hours</t>
  </si>
  <si>
    <t>Preparation Time</t>
  </si>
  <si>
    <t>,</t>
  </si>
  <si>
    <r>
      <t>Where attendance on trip is for development purposes, no payment will be due</t>
    </r>
    <r>
      <rPr>
        <sz val="11"/>
        <color rgb="FFFF0000"/>
        <rFont val="Calibri"/>
        <family val="2"/>
        <scheme val="minor"/>
      </rPr>
      <t>.</t>
    </r>
  </si>
  <si>
    <r>
      <t>Daily rate (</t>
    </r>
    <r>
      <rPr>
        <b/>
        <sz val="11"/>
        <color theme="1"/>
        <rFont val="Calibri"/>
        <family val="2"/>
        <scheme val="minor"/>
      </rPr>
      <t xml:space="preserve">Grade 4 point 16 </t>
    </r>
    <r>
      <rPr>
        <sz val="11"/>
        <color theme="1"/>
        <rFont val="Calibri"/>
        <family val="2"/>
        <scheme val="minor"/>
      </rPr>
      <t>x up to 7 hrs when actively working)</t>
    </r>
  </si>
  <si>
    <r>
      <t>Number of assessments</t>
    </r>
    <r>
      <rPr>
        <sz val="11"/>
        <color theme="1"/>
        <rFont val="Calibri"/>
        <family val="2"/>
        <scheme val="minor"/>
      </rPr>
      <t xml:space="preserve"> </t>
    </r>
    <r>
      <rPr>
        <u/>
        <sz val="11"/>
        <color theme="1"/>
        <rFont val="Calibri"/>
        <family val="2"/>
        <scheme val="minor"/>
      </rPr>
      <t>marked per hour and rate of</t>
    </r>
    <r>
      <rPr>
        <sz val="11"/>
        <color theme="1"/>
        <rFont val="Calibri"/>
        <family val="2"/>
        <scheme val="minor"/>
      </rPr>
      <t xml:space="preserve"> </t>
    </r>
    <r>
      <rPr>
        <u/>
        <sz val="11"/>
        <color theme="1"/>
        <rFont val="Calibri"/>
        <family val="2"/>
        <scheme val="minor"/>
      </rPr>
      <t>pay to be determined at</t>
    </r>
    <r>
      <rPr>
        <sz val="11"/>
        <color theme="1"/>
        <rFont val="Calibri"/>
        <family val="2"/>
        <scheme val="minor"/>
      </rPr>
      <t xml:space="preserve"> </t>
    </r>
    <r>
      <rPr>
        <u/>
        <sz val="11"/>
        <color theme="1"/>
        <rFont val="Calibri"/>
        <family val="2"/>
        <scheme val="minor"/>
      </rPr>
      <t>College level</t>
    </r>
  </si>
  <si>
    <r>
      <t xml:space="preserve">Graduate Demonstrator </t>
    </r>
    <r>
      <rPr>
        <u/>
        <sz val="11"/>
        <color theme="1"/>
        <rFont val="Calibri"/>
        <family val="2"/>
        <scheme val="minor"/>
      </rPr>
      <t>OR</t>
    </r>
  </si>
  <si>
    <r>
      <t xml:space="preserve">1 hour </t>
    </r>
    <r>
      <rPr>
        <sz val="11"/>
        <color theme="1"/>
        <rFont val="Calibri"/>
        <family val="2"/>
        <scheme val="minor"/>
      </rPr>
      <t>of preparation for each contact hour. No additional payment if the lecture is repeated in the same academic year.</t>
    </r>
  </si>
  <si>
    <r>
      <t xml:space="preserve">No additional payment if the lecture is repeated in the same academic year.    </t>
    </r>
    <r>
      <rPr>
        <b/>
        <sz val="11"/>
        <color theme="1"/>
        <rFont val="Calibri"/>
        <family val="2"/>
        <scheme val="minor"/>
      </rPr>
      <t>Grade 5 point 23</t>
    </r>
  </si>
  <si>
    <r>
      <t xml:space="preserve">Up to 3 hours </t>
    </r>
    <r>
      <rPr>
        <sz val="11"/>
        <color theme="1"/>
        <rFont val="Calibri"/>
        <family val="2"/>
        <scheme val="minor"/>
      </rPr>
      <t>of preparation for each contact hour.</t>
    </r>
  </si>
  <si>
    <r>
      <t xml:space="preserve">Up to 30 minutes preparation for each contact hour.   </t>
    </r>
    <r>
      <rPr>
        <b/>
        <sz val="11"/>
        <color theme="1"/>
        <rFont val="Calibri"/>
        <family val="2"/>
        <scheme val="minor"/>
      </rPr>
      <t>Grade 4 point 16</t>
    </r>
  </si>
  <si>
    <r>
      <t xml:space="preserve">Seminar preparation (b): delivery of material prepared by Module Leader    </t>
    </r>
    <r>
      <rPr>
        <u/>
        <sz val="11"/>
        <color theme="1"/>
        <rFont val="Calibri"/>
        <family val="2"/>
        <scheme val="minor"/>
      </rPr>
      <t xml:space="preserve">and </t>
    </r>
    <r>
      <rPr>
        <sz val="11"/>
        <color theme="1"/>
        <rFont val="Calibri"/>
        <family val="2"/>
        <scheme val="minor"/>
      </rPr>
      <t>similar laboratory/workshop class preparation, where included in the agreed tasks for a Laboratory Leader. Note that this applies for the first and subsequent year of delivery.</t>
    </r>
  </si>
  <si>
    <r>
      <t xml:space="preserve">Seminar preparation (a): design and delivery of material prepared by the PGR </t>
    </r>
    <r>
      <rPr>
        <u/>
        <sz val="11"/>
        <color theme="1"/>
        <rFont val="Calibri"/>
        <family val="2"/>
        <scheme val="minor"/>
      </rPr>
      <t xml:space="preserve">and </t>
    </r>
    <r>
      <rPr>
        <sz val="11"/>
        <color theme="1"/>
        <rFont val="Calibri"/>
        <family val="2"/>
        <scheme val="minor"/>
      </rPr>
      <t>similar laboratory/ workshop class preparation, where included in the agreed tasks for a Laboratory Leader.</t>
    </r>
  </si>
  <si>
    <r>
      <t xml:space="preserve">Seminar preparation (a): design and delivery of material prepared by the PGR </t>
    </r>
    <r>
      <rPr>
        <u/>
        <sz val="11"/>
        <color theme="1"/>
        <rFont val="Calibri"/>
        <family val="2"/>
        <scheme val="minor"/>
      </rPr>
      <t xml:space="preserve">and </t>
    </r>
    <r>
      <rPr>
        <sz val="11"/>
        <color theme="1"/>
        <rFont val="Calibri"/>
        <family val="2"/>
        <scheme val="minor"/>
      </rPr>
      <t xml:space="preserve">similar laboratory/ workshop class preparation, where included in the agreed tasks for a Laboratory Leader. - </t>
    </r>
  </si>
  <si>
    <t>Not Applicable</t>
  </si>
  <si>
    <t>Assessment and Feedback</t>
  </si>
  <si>
    <t>Laboratory class leadership (THE PGR is responsible for the running of the session and / or the guidance of other Laboratory Demonstators)</t>
  </si>
  <si>
    <t>Equal to the number of contact hours at Grade 5 Point 23</t>
  </si>
  <si>
    <t>Weighting</t>
  </si>
  <si>
    <t xml:space="preserve">No additional payment if the lecture is repeated in the same academic year.   </t>
  </si>
  <si>
    <t>(c) non-word count assessments, e.g. multiple choice questions/lab, books/ numeric-based exercises</t>
  </si>
  <si>
    <r>
      <t xml:space="preserve">School </t>
    </r>
    <r>
      <rPr>
        <sz val="12"/>
        <color theme="1"/>
        <rFont val="Calibri"/>
        <family val="2"/>
        <scheme val="minor"/>
      </rPr>
      <t>(Click on cell and select from Drop Down)</t>
    </r>
  </si>
  <si>
    <t>All Hours Paid at the approved rate of Grade 5 - Spine Point 23</t>
  </si>
  <si>
    <t>NOTES</t>
  </si>
  <si>
    <t>Module Code / Name</t>
  </si>
  <si>
    <t>BS0510-Business Studies</t>
  </si>
  <si>
    <t>BS0612-Introduction to Management</t>
  </si>
  <si>
    <t>BS0621-Foundations of Economics</t>
  </si>
  <si>
    <t>BS1501-Applied Stats &amp; Maths in Econ &amp; Business</t>
  </si>
  <si>
    <t>BS1503-Introduction to Accounting</t>
  </si>
  <si>
    <t>BS1508-Statistical Analysis and Research Methods</t>
  </si>
  <si>
    <t>BS1509-Introduction to Financial and Management Accounting</t>
  </si>
  <si>
    <t>BS1529-People in Organisations</t>
  </si>
  <si>
    <t>BS1530-Principles of Business Management</t>
  </si>
  <si>
    <t>BS1531-Statistical Analysis</t>
  </si>
  <si>
    <t>BS1545-Contemporary Economic Issues</t>
  </si>
  <si>
    <t>BS1546-Economic History</t>
  </si>
  <si>
    <t>BS1547-Introduction to Economics</t>
  </si>
  <si>
    <t>BS1551-Microeconomics</t>
  </si>
  <si>
    <t>BS1610-Introduction to Finance</t>
  </si>
  <si>
    <t>BS1611-Fundamentals of Financial Reporting</t>
  </si>
  <si>
    <t>BS1612-Fundamentals of Finance</t>
  </si>
  <si>
    <t>BS1629-Business Environment</t>
  </si>
  <si>
    <t>BS1652-Macroeconomics</t>
  </si>
  <si>
    <t>BS2502-Business Finance</t>
  </si>
  <si>
    <t>BS2507-Management Accounting</t>
  </si>
  <si>
    <t>BS2514-Financial Markets &amp; Institutions</t>
  </si>
  <si>
    <t>BS2515-Auditing and Assurance</t>
  </si>
  <si>
    <t>BS2516-Corporate Reporting</t>
  </si>
  <si>
    <t>BS2517-Performance and Financial Management</t>
  </si>
  <si>
    <t>BS2522-Performance Management</t>
  </si>
  <si>
    <t>BS2524-Cross Cultural Management</t>
  </si>
  <si>
    <t>BS2530-Organisational Behaviour</t>
  </si>
  <si>
    <t>BS2534-Employment Relations</t>
  </si>
  <si>
    <t>BS2535-Buyer Behaviour</t>
  </si>
  <si>
    <t>BS2537-International Management</t>
  </si>
  <si>
    <t>BS2539-Marketing Research</t>
  </si>
  <si>
    <t>BS2541-Purchasing and Supply Chain Management</t>
  </si>
  <si>
    <t>BS2542-Managing People</t>
  </si>
  <si>
    <t>BS2547-British Economy</t>
  </si>
  <si>
    <t>BS2549-Macroeconomic Theory</t>
  </si>
  <si>
    <t>BS2550-Microeconomic Theory</t>
  </si>
  <si>
    <t>BS2551-Money Banking &amp; Finance</t>
  </si>
  <si>
    <t>BS2558-Economics of the EU</t>
  </si>
  <si>
    <t>BS2560-Managerial Economics</t>
  </si>
  <si>
    <t>BS2570-Introductory Econometrics</t>
  </si>
  <si>
    <t>BS2571-Marketing (Semester Abroad)</t>
  </si>
  <si>
    <t>BS2574-Managing in Multicultural Organisations</t>
  </si>
  <si>
    <t>BS2582-Operations Management</t>
  </si>
  <si>
    <t>BS3502-Business Finance</t>
  </si>
  <si>
    <t>BS3514-International Corporate Finance</t>
  </si>
  <si>
    <t>BS3515-Financial Derivatives</t>
  </si>
  <si>
    <t>BS3517-Management Accounting and Control</t>
  </si>
  <si>
    <t>BS3521-Advanced Corporate Reporting</t>
  </si>
  <si>
    <t>BS3522-Dissertation (Accounting)</t>
  </si>
  <si>
    <t>BS3538-Work and Employment</t>
  </si>
  <si>
    <t>BS3543-Strategic Management</t>
  </si>
  <si>
    <t>BS3547-Business Applications</t>
  </si>
  <si>
    <t>BS3551-Econometrics</t>
  </si>
  <si>
    <t>BS3554-Financial Economics</t>
  </si>
  <si>
    <t>BS3555-International Finance</t>
  </si>
  <si>
    <t>BS3558-Labour Economics</t>
  </si>
  <si>
    <t>BS3565-Macroeconomic Analysis</t>
  </si>
  <si>
    <t>BS3566-Microeconomic Analysis</t>
  </si>
  <si>
    <t>BS3568-International Trade</t>
  </si>
  <si>
    <t>BS3571-Economics of Banking</t>
  </si>
  <si>
    <t>BS3572-Industrial Economics</t>
  </si>
  <si>
    <t>BS3573-The Economics of Development</t>
  </si>
  <si>
    <t>BS3574-Social Welfare</t>
  </si>
  <si>
    <t>BS3594-European Business Environment</t>
  </si>
  <si>
    <t>BS3615-Security Analysis &amp; Portfolio Management</t>
  </si>
  <si>
    <t>BS3725-Advertising and Marketing Communications Management</t>
  </si>
  <si>
    <t>BS3727-Entrepreneurship and Small Business Development</t>
  </si>
  <si>
    <t>BS3728-Ethics and Morality of Business</t>
  </si>
  <si>
    <t>BS3735-Organisational Analysis and Change</t>
  </si>
  <si>
    <t>BS3739-Advanced Operations Management</t>
  </si>
  <si>
    <t>BS3740-International Human Resource Management</t>
  </si>
  <si>
    <t>BS3742-Services and Relationship Marketing</t>
  </si>
  <si>
    <t>BS3743-Japanese &amp; Asian Management Systems</t>
  </si>
  <si>
    <t>BS3744-International Business</t>
  </si>
  <si>
    <t>BS8570-Introductory Econometrics</t>
  </si>
  <si>
    <t>BS9565-Macroeconomic Analysis</t>
  </si>
  <si>
    <t>BS9566-Microeconomic Analysis</t>
  </si>
  <si>
    <t>BST152-Advanced Financial Reporting</t>
  </si>
  <si>
    <t>BST262-Principles of Money and Banking</t>
  </si>
  <si>
    <t>BST263-International Banking</t>
  </si>
  <si>
    <t>BST535-International Management</t>
  </si>
  <si>
    <t>BST120-International Commercial Maritime Law</t>
  </si>
  <si>
    <t>BST122-Shipping Economics</t>
  </si>
  <si>
    <t>BST123-Electronic Commerce and IT</t>
  </si>
  <si>
    <t>BST129-International Shipping Policy</t>
  </si>
  <si>
    <t>BST132-International Transport Operations</t>
  </si>
  <si>
    <t>BST133-Lean Operations</t>
  </si>
  <si>
    <t>BST135-Operations Management</t>
  </si>
  <si>
    <t>BST137-Strategic Supply Chain Management</t>
  </si>
  <si>
    <t>BST138-Project Management</t>
  </si>
  <si>
    <t>BST140-Ship Management and Chartering</t>
  </si>
  <si>
    <t>BST141-Strategic Marketing Management</t>
  </si>
  <si>
    <t>BST155-Management Accounting and the Control of Organizational Performance</t>
  </si>
  <si>
    <t>BST156-Finance and Investment</t>
  </si>
  <si>
    <t>BST161-Principles of Finance</t>
  </si>
  <si>
    <t>BST162-Macroeconomics</t>
  </si>
  <si>
    <t>BST163-Microeconomics: Economics of Uncertainty</t>
  </si>
  <si>
    <t>BST164-Quantitative Methods</t>
  </si>
  <si>
    <t>BST168-Advanced Macroeconomics</t>
  </si>
  <si>
    <t>BST169-Econometrics</t>
  </si>
  <si>
    <t>BST171-Advanced Microeconomic Theory</t>
  </si>
  <si>
    <t>BST175-Advanced Microeconomics</t>
  </si>
  <si>
    <t>BST186-Economics and the Business Environment</t>
  </si>
  <si>
    <t>BST187-Reflective Perspectives and Practices</t>
  </si>
  <si>
    <t>BST212-Conducting Research in Marketing and Strategy - An Overview of Theories, Methods and Issues</t>
  </si>
  <si>
    <t>BST214-Qualitative Research Methods</t>
  </si>
  <si>
    <t>BST220-Human Resource Management in Context</t>
  </si>
  <si>
    <t>BST221-The Management of Human Resources</t>
  </si>
  <si>
    <t>BST225-Leadership, Work and Organization</t>
  </si>
  <si>
    <t>BST226-Employment Law</t>
  </si>
  <si>
    <t>BST227-The Practice of HR in the Modern Workplace</t>
  </si>
  <si>
    <t>BST249-Project</t>
  </si>
  <si>
    <t>BST251-Research Topics in Accounting</t>
  </si>
  <si>
    <t>BST253-International Corporate Finance</t>
  </si>
  <si>
    <t>BST255-International Accounting</t>
  </si>
  <si>
    <t>BST259-Dissertation</t>
  </si>
  <si>
    <t>BST261-Issues in Money Banking and Finance</t>
  </si>
  <si>
    <t>BST264-Empirical Finance</t>
  </si>
  <si>
    <t>BST267-International Trade</t>
  </si>
  <si>
    <t>BST273-International Finance</t>
  </si>
  <si>
    <t>BST275-Mathematical Finance</t>
  </si>
  <si>
    <t>BST277-Investment and Electronic Trading</t>
  </si>
  <si>
    <t>BST279-Dissertation</t>
  </si>
  <si>
    <t>BST283-Macro-Econometric Practice</t>
  </si>
  <si>
    <t>BST285-Topics in Monetary Policy</t>
  </si>
  <si>
    <t>BST286-Topics in International Macroeconomics</t>
  </si>
  <si>
    <t>BST291-Topics in Finance</t>
  </si>
  <si>
    <t>BST302-Dissertation</t>
  </si>
  <si>
    <t>BST332-Operations Analytics</t>
  </si>
  <si>
    <t>BST333-Logistics Modelling</t>
  </si>
  <si>
    <t>BST446-International Management</t>
  </si>
  <si>
    <t>BST447-Governance, Regulation and Standards in Global Business</t>
  </si>
  <si>
    <t>BST448-International Business Environment</t>
  </si>
  <si>
    <t>BST449-Cross Cultural Management</t>
  </si>
  <si>
    <t>BST453-Globalization and the Management of Labour</t>
  </si>
  <si>
    <t>BST455-International Business Ethics</t>
  </si>
  <si>
    <t>BST456-The International Management Project</t>
  </si>
  <si>
    <t>BST510-Study Skills (MBA) (Incorporating Business Statistics)</t>
  </si>
  <si>
    <t>BST511-Financial Analysis and Control</t>
  </si>
  <si>
    <t>BST512-Organisational Behaviour</t>
  </si>
  <si>
    <t>BST513-Marketing</t>
  </si>
  <si>
    <t>BST514-Operations Analysis</t>
  </si>
  <si>
    <t>BST516-The Business Environment</t>
  </si>
  <si>
    <t>BST520-Financial Management</t>
  </si>
  <si>
    <t>BST521-Human Resource Management</t>
  </si>
  <si>
    <t>BST523-Marketing Management</t>
  </si>
  <si>
    <t>BST524-International Business</t>
  </si>
  <si>
    <t>BST525-Business Plan</t>
  </si>
  <si>
    <t>BST532-Marketing Research</t>
  </si>
  <si>
    <t>BST540-Management Consulting</t>
  </si>
  <si>
    <t>BST542-Management of Change</t>
  </si>
  <si>
    <t>BST545-Advances in Strategic Management</t>
  </si>
  <si>
    <t>BST546-Lean Operations</t>
  </si>
  <si>
    <t>BST547-Digital Media Management</t>
  </si>
  <si>
    <t>BST560-Business Project</t>
  </si>
  <si>
    <t>BST561-Purchasing and Supply Chain Management</t>
  </si>
  <si>
    <t>BST567-Leading and Managing People Performance</t>
  </si>
  <si>
    <t>BST606-Strategic Management</t>
  </si>
  <si>
    <t>BST615-Financial Analysis and Reporting</t>
  </si>
  <si>
    <t>BST703-Developing Core Research Skills</t>
  </si>
  <si>
    <t>CL4301-Contract [30]</t>
  </si>
  <si>
    <t>CL4302-Criminal [30]</t>
  </si>
  <si>
    <t>CL4303-Legal Foundations [30]</t>
  </si>
  <si>
    <t>CL4304-Public Law [30]</t>
  </si>
  <si>
    <t>CL5201-Land Law [20]</t>
  </si>
  <si>
    <t>CL5301-Land Law [30]</t>
  </si>
  <si>
    <t>CL5302-Tort [30]</t>
  </si>
  <si>
    <t>CL5306-Evidence</t>
  </si>
  <si>
    <t>CL5321-Cyfraith Tir [30]</t>
  </si>
  <si>
    <t>CL6201-Law of the European Union [20]</t>
  </si>
  <si>
    <t>CL6202-Trusts [20]</t>
  </si>
  <si>
    <t>CL6221-Cyfraith yr Undeb Ewropeaidd [20]</t>
  </si>
  <si>
    <t>CL6301-Law of the European Union [30]</t>
  </si>
  <si>
    <t>CL6302-Trusts [30]</t>
  </si>
  <si>
    <t>CL6307-Family Law</t>
  </si>
  <si>
    <t>CL6308-Human Rights Law</t>
  </si>
  <si>
    <t>CL6309-Intellectual Property</t>
  </si>
  <si>
    <t>CL6310-Jurisprudence</t>
  </si>
  <si>
    <t>CL6319-Public International Law [30]</t>
  </si>
  <si>
    <t>CL6321-Cyfraith yr Undeb Ewropeaidd [30]</t>
  </si>
  <si>
    <t>CL6322-Ymddiriedolaethau [30]</t>
  </si>
  <si>
    <t>CL6324-Sports Law</t>
  </si>
  <si>
    <t>CL9100-Extended Essay</t>
  </si>
  <si>
    <t>CL9201-Equity and Trusts</t>
  </si>
  <si>
    <t>CL9204-Public Law</t>
  </si>
  <si>
    <t>CL9521-Equity and Trusts</t>
  </si>
  <si>
    <t>CL9524-Public Law</t>
  </si>
  <si>
    <t>CLP526-Business Law &amp; Practice</t>
  </si>
  <si>
    <t>CLP531-Commercial Property</t>
  </si>
  <si>
    <t>CLP532-Employment Law</t>
  </si>
  <si>
    <t>CLP538-Child Care Law</t>
  </si>
  <si>
    <t>CLP542-Solicitors' Accounts</t>
  </si>
  <si>
    <t>CLP578-Litigation</t>
  </si>
  <si>
    <t>CLP620-Professional Conduct and Regulation</t>
  </si>
  <si>
    <t>CLP622-Wills and Administration of Estates</t>
  </si>
  <si>
    <t>CLP625-Trial Advocacy 1</t>
  </si>
  <si>
    <t>CLP628-Criminal Litigation, Evidence and Sentencing</t>
  </si>
  <si>
    <t>CLP632-Conference Skills</t>
  </si>
  <si>
    <t>CLP635-Solicitors' Accounts</t>
  </si>
  <si>
    <t>CLP637-Professional Conduct and Regulation</t>
  </si>
  <si>
    <t>CLP642-Employment Law</t>
  </si>
  <si>
    <t>CLP646-Child Care Law</t>
  </si>
  <si>
    <t>CLP651-Litigation</t>
  </si>
  <si>
    <t>CLP905-Drafting</t>
  </si>
  <si>
    <t>CLP906-Writing</t>
  </si>
  <si>
    <t>CLT201-Competition Law</t>
  </si>
  <si>
    <t>CLT206-International Banking Law</t>
  </si>
  <si>
    <t>CLT218-World Trade Law</t>
  </si>
  <si>
    <t>CLT405-Marine Insurance</t>
  </si>
  <si>
    <t>CLT600-Dissertation</t>
  </si>
  <si>
    <t>CLT611-Money Laundering</t>
  </si>
  <si>
    <t>CLT621-Commercial Arbitration</t>
  </si>
  <si>
    <t>CLT623-The Child and The State: Law and Policy</t>
  </si>
  <si>
    <t>CLT632-Social Care Rights and the Law</t>
  </si>
  <si>
    <t>CLT637-International Refugee Law and Asylum</t>
  </si>
  <si>
    <t>CLT650-Money Laundering &amp; Financial Crime</t>
  </si>
  <si>
    <t>CLT960-LLM In Legal Practice Dissertation September</t>
  </si>
  <si>
    <t>CLT961-LLM in Legal Practice Dissertation January</t>
  </si>
  <si>
    <t>CP0121-Places and Plans</t>
  </si>
  <si>
    <t>HS1101-Medieval Europe</t>
  </si>
  <si>
    <t>HS1104-Modern Wales</t>
  </si>
  <si>
    <t>HS1105-The Making of The Modern World, 1750-1970</t>
  </si>
  <si>
    <t>HS1106-Early Modern England and Wales 1500-1700</t>
  </si>
  <si>
    <t>HS1107-History in Practice: Fury, Folly and Footnotes</t>
  </si>
  <si>
    <t>HS1108-Making Global Histories: Asia and the West</t>
  </si>
  <si>
    <t>HS1701-Approaches To History</t>
  </si>
  <si>
    <t>HS2000-Introduction to Conservation Skills</t>
  </si>
  <si>
    <t>HS2002-Conservation Skills in Practice</t>
  </si>
  <si>
    <t>HS2118-Introduction to Conservation Practice</t>
  </si>
  <si>
    <t>HS2122-Investigative Cleaning in Conservation</t>
  </si>
  <si>
    <t>HS2123-The Archaeology of Mediterranean Societies: Egypt, Greece and Rome</t>
  </si>
  <si>
    <t>HS2124-Deep Histories: The Archaeology of Britain</t>
  </si>
  <si>
    <t>HS2125-Analysing Archaeology</t>
  </si>
  <si>
    <t>HS2126-Discovering Archaeology</t>
  </si>
  <si>
    <t>HS2314-Surveying and Prospection</t>
  </si>
  <si>
    <t>HS2320-Analysis of Artefacts</t>
  </si>
  <si>
    <t>HS2330-Practical  Projects 1</t>
  </si>
  <si>
    <t>HS2331-Practical Projects 2</t>
  </si>
  <si>
    <t>HS2341-Archaeology Fieldwork 1</t>
  </si>
  <si>
    <t>HS2350-The History of Archaeological Thought</t>
  </si>
  <si>
    <t>HS2362-Roman Britain</t>
  </si>
  <si>
    <t>HS2416-Introduction to Computing for Archaeologists and Ancient Historians</t>
  </si>
  <si>
    <t>HS2418-Introduction to Spatial Techniques and Technologies</t>
  </si>
  <si>
    <t>HS2419-Geographic Information Systems for Archaeologists and Ancient Historians</t>
  </si>
  <si>
    <t>HS2423-Forensic and Osteoarchaeology</t>
  </si>
  <si>
    <t>HS2429-Archaeological Illustration</t>
  </si>
  <si>
    <t>HS2430-Archaeological Illustration</t>
  </si>
  <si>
    <t>HS2431-Ceramics in Archaeology</t>
  </si>
  <si>
    <t>HS3101-Introduction to Ancient Greek History</t>
  </si>
  <si>
    <t>HS3102-Introduction to Roman History</t>
  </si>
  <si>
    <t>HS3103-Investigating the Ancient World: Skills and Evidence</t>
  </si>
  <si>
    <t>HS3105-Introduction to Ancient History 1: Gods, Kings and Citizens, 1000-323 BCE</t>
  </si>
  <si>
    <t>HS4308-Death and Burial in the Roman World</t>
  </si>
  <si>
    <t>HS4336-Pots, Poems and Pictures: Using Evidence for Ancient History</t>
  </si>
  <si>
    <t>HS4366-Greek Warfare</t>
  </si>
  <si>
    <t>HST460-Advance Practical Projects</t>
  </si>
  <si>
    <t>HST534-Celtic Mythology and Religion</t>
  </si>
  <si>
    <t>RT1111-Introduction To The Study of Religion 1</t>
  </si>
  <si>
    <t>RT1112-Introduction To The Study of Religion 2</t>
  </si>
  <si>
    <t>RT2103-Introduction To The Bible</t>
  </si>
  <si>
    <t>RT4103-The Story of Christianity</t>
  </si>
  <si>
    <t>RTT203-Moral Issues in The Context of Military Chaplaincy</t>
  </si>
  <si>
    <t>RTT206-Perspectives and Skills in The Military Environment</t>
  </si>
  <si>
    <t>RTT207-Perspectives and Skills in The Educational Context</t>
  </si>
  <si>
    <t>RTT209-Dissertation</t>
  </si>
  <si>
    <t>RTT211-Care in The Context of Health and Illness</t>
  </si>
  <si>
    <t>SE1111-Language and the Mind</t>
  </si>
  <si>
    <t>SE1112-Reading and Writing in the Digital Age</t>
  </si>
  <si>
    <t>SE2139-Drama: Stage and Page</t>
  </si>
  <si>
    <t>SE2140-Star-cross'd Lovers: The Politics of Desire</t>
  </si>
  <si>
    <t>SE2142-Transforming Visions: Text and Image</t>
  </si>
  <si>
    <t>SE2144-Creative Reading</t>
  </si>
  <si>
    <t>SE2145-Creative Writing</t>
  </si>
  <si>
    <t>SE4101-Mind, Thought and Reality</t>
  </si>
  <si>
    <t>SE4103-Moral and Political Philosophy</t>
  </si>
  <si>
    <t>SE4104-Four Great Works in Philosophy</t>
  </si>
  <si>
    <t>SE4107-Critical Thinking</t>
  </si>
  <si>
    <t>Self-Prepared Repeat (last academic  year)</t>
  </si>
  <si>
    <t>Self-Prepared First Delivery</t>
  </si>
  <si>
    <t>Self-Prepared Repeat (this academic year)</t>
  </si>
  <si>
    <t>Lecture (Graduate Tutor)</t>
  </si>
  <si>
    <t>Seminar (Graduate Tutor)</t>
  </si>
  <si>
    <t>Lab Class (Graduate Demonstrator)</t>
  </si>
  <si>
    <t>Contact Hours Claimed</t>
  </si>
  <si>
    <t>Total Hours Claimed</t>
  </si>
  <si>
    <r>
      <t>Dates Worked</t>
    </r>
    <r>
      <rPr>
        <sz val="10"/>
        <color rgb="FF000000"/>
        <rFont val="Calibri"/>
        <family val="2"/>
        <scheme val="minor"/>
      </rPr>
      <t xml:space="preserve"> (Please list individually)</t>
    </r>
  </si>
  <si>
    <t>Delivery of material provided by Module Leader</t>
  </si>
  <si>
    <t>Exams</t>
  </si>
  <si>
    <t>No. of Scripts</t>
  </si>
  <si>
    <t>Exam Length (hrs)</t>
  </si>
  <si>
    <t>Date(s) Worked                      (see notes)</t>
  </si>
  <si>
    <t>Word Count Assessments</t>
  </si>
  <si>
    <t>No of Assess-ments</t>
  </si>
  <si>
    <t>One-to-one feedback (returning assignments)</t>
  </si>
  <si>
    <t>Drop-in Feedback</t>
  </si>
  <si>
    <t>Enter number of contatct hours</t>
  </si>
  <si>
    <t>Meetings (not training) eg marking moderation</t>
  </si>
  <si>
    <t>Non-word count assessments</t>
  </si>
  <si>
    <t>Agreed hours at Tutor Rate</t>
  </si>
  <si>
    <t>Agreed hours at Demonstrator Rate</t>
  </si>
  <si>
    <t>Ideally claims should be submitted weekly.</t>
  </si>
  <si>
    <t>Employee’s signature (if emailed, it will be considered as your signature)</t>
  </si>
  <si>
    <t>PGR Timesheet                Academic Year 2017/18</t>
  </si>
  <si>
    <t>Total hours at Demonstrator Rate</t>
  </si>
  <si>
    <t>Total hours at Tutor Rate</t>
  </si>
  <si>
    <t>Grad Tutor</t>
  </si>
  <si>
    <t>Grad Dem</t>
  </si>
  <si>
    <t>Number of Students</t>
  </si>
  <si>
    <t>Total Claimed </t>
  </si>
  <si>
    <r>
      <t>Total Claimed</t>
    </r>
    <r>
      <rPr>
        <sz val="12"/>
        <color rgb="FF000000"/>
        <rFont val="Calibri"/>
        <family val="2"/>
        <scheme val="minor"/>
      </rPr>
      <t> </t>
    </r>
  </si>
  <si>
    <t>Word Count</t>
  </si>
  <si>
    <r>
      <t xml:space="preserve">Self-Prepared First Delivery </t>
    </r>
    <r>
      <rPr>
        <b/>
        <sz val="10"/>
        <color rgb="FF000000"/>
        <rFont val="Calibri"/>
        <family val="2"/>
        <scheme val="minor"/>
      </rPr>
      <t>(Repeated from last academic  yr)</t>
    </r>
  </si>
  <si>
    <t>Please let us know which section you work for (A&amp;F/MEO/ECOM/LOM/M&amp;S):</t>
  </si>
  <si>
    <t>Claims must be submitted by 12 noon on 3rd working day of the month (2nd working day in December)</t>
  </si>
  <si>
    <t>Claims should be submitted to your Section's Administration Office either in hard copy or by email</t>
  </si>
  <si>
    <t>School Approver</t>
  </si>
  <si>
    <t>To be signed by approver if requires (see NOTES below)</t>
  </si>
  <si>
    <t>All CARBS timesheets MUST be signed off by the Section's head or deputy</t>
  </si>
  <si>
    <t xml:space="preserve">Claims MUST be submitted within 3 months of completing the work.  Late submissions will not be processed.  </t>
  </si>
  <si>
    <t xml:space="preserve">                                    </t>
  </si>
  <si>
    <t xml:space="preserve">  </t>
  </si>
  <si>
    <r>
      <t xml:space="preserve">Please use the drop down box to confirm you have not exceeded the hours of work as stipulated within my right to work under Tier 4 of the Points Based System during this week, including working outside of the University. </t>
    </r>
    <r>
      <rPr>
        <b/>
        <sz val="12"/>
        <color rgb="FF000000"/>
        <rFont val="Calibri"/>
        <family val="2"/>
        <scheme val="minor"/>
      </rPr>
      <t>Payment will not be made to Tier 4 visa holders if the declaration box is not selected</t>
    </r>
  </si>
  <si>
    <t xml:space="preserve">    </t>
  </si>
  <si>
    <t xml:space="preserve">   </t>
  </si>
  <si>
    <t>All rows 2 - 9 need spaces in the if blank (underlined above to show)</t>
  </si>
  <si>
    <t>Please follow bullet points on how to complete the form:</t>
  </si>
  <si>
    <t>If known, enter your payroll number (sometimes called Core no).  You will find this on your previous payslips.</t>
  </si>
  <si>
    <t xml:space="preserve">Enter the number of lecture hours which you self-prepared and delivered for the first time during this academic year. </t>
  </si>
  <si>
    <t xml:space="preserve">Enter the number of seminar/tutorial hours which you self-prepared and delivered for the first time during this academic year. </t>
  </si>
  <si>
    <t>These boxes calculate automatically and work out how many hours preparation you are entitled to. If you are using a printed version of the form, these will be blank.</t>
  </si>
  <si>
    <t>Please enter the actual day you completed the work, not a range of days, weeks or months.  The days worked may be checked against your agreed teaching schedule.</t>
  </si>
  <si>
    <t>Please enter the actual day you completed the work or if you have marked scripts or assessments over the course of the week, enter date of the Monday at the beginning of the week.  If you marked over several weeks, enter a line per week worked.</t>
  </si>
  <si>
    <t>Enter the number of students given one-to-one feedback on assessments/assignments returned.</t>
  </si>
  <si>
    <t>Enter the agreed number of hours worked at drop-in sessions.</t>
  </si>
  <si>
    <t>Enter hours worked attending meeting in relation to assessment and feedback.</t>
  </si>
  <si>
    <t>You must sign this claim and date your claim form.  If submitting by email, it will be considered as your signature.</t>
  </si>
  <si>
    <t>Any Repeated Seminars (this academic year)</t>
  </si>
  <si>
    <t>Any Repeated Lectures (this academic year)</t>
  </si>
  <si>
    <t>First delivery of material provided by Module Leader</t>
  </si>
  <si>
    <t>Any Repeated lectures</t>
  </si>
  <si>
    <t>Enter the number of lecture hours repeated (either self-prepared or provided by the Module Leader).</t>
  </si>
  <si>
    <t>Any Repeated Seminars</t>
  </si>
  <si>
    <t>Enter the number of seminar/tutorial hours repeated (either self-prepared or provided by the Module Leader).</t>
  </si>
  <si>
    <t>ML8000-Introduction to Translation Methods</t>
  </si>
  <si>
    <t>ML8001-Introduction to Translation Theory</t>
  </si>
  <si>
    <t>SE1113 How Language Works I (Core)</t>
  </si>
  <si>
    <t>SE1114 How Language Works II (Core)</t>
  </si>
  <si>
    <t>SE1115 Developing English</t>
  </si>
  <si>
    <t>SE1116 Understanding Communication</t>
  </si>
  <si>
    <t>SE2146 Critical Reading and Critical Writing (Core)</t>
  </si>
  <si>
    <t>SE2147 Transgressive Bodies</t>
  </si>
  <si>
    <t>MC1110 - History of Mass Communication &amp; Culture</t>
  </si>
  <si>
    <t>MC1114 - Representations</t>
  </si>
  <si>
    <t>MC1115 - Media Scholarship</t>
  </si>
  <si>
    <t>MC1116 - Media, Power, Society</t>
  </si>
  <si>
    <t>MC1118 - An Introduction to Media Audiences</t>
  </si>
  <si>
    <t>MC1119 - Advertising and the Consumer Society</t>
  </si>
  <si>
    <t>MC1578 - Understanding Journalism Studies</t>
  </si>
  <si>
    <t>MC2116 - Media, Power &amp; Society</t>
  </si>
  <si>
    <t>MC2622 - Film and Cultural Theory</t>
  </si>
  <si>
    <t>MC2623 - Data Journalism in Theory and Practice</t>
  </si>
  <si>
    <t>MC2626 - Digital Culture</t>
  </si>
  <si>
    <t>MC2627 - Celebrity Culture</t>
  </si>
  <si>
    <t>MC3549 - War, Politics and Propaganda II</t>
  </si>
  <si>
    <t>MC3551 - Doing Media Research: Approaches and Methods</t>
  </si>
  <si>
    <t>MC3566 - Writing With Light: Histories of Visual Media</t>
  </si>
  <si>
    <t>MC3589 - The Making and Shaping of News</t>
  </si>
  <si>
    <t>MC3596 - Spin Unspun: Public Relations and The News Media</t>
  </si>
  <si>
    <t>MC3602 - Social Media Trends</t>
  </si>
  <si>
    <t>MC3603 - Media and Democracy</t>
  </si>
  <si>
    <t>MC3612 - Sport and the Media</t>
  </si>
  <si>
    <t>MC3616 - Communicating Causes</t>
  </si>
  <si>
    <t>MC3624 - Reporting Conflict and the Civil Sphere</t>
  </si>
  <si>
    <t>MCT494 - Global Crisis Reporting</t>
  </si>
  <si>
    <t>Claims should be submitted in the first instance to the School Manager to arrange approval.</t>
  </si>
  <si>
    <t xml:space="preserve">Once approved the claim will be forwarded by the School Manager to the AHSS College Finance Office by the 3rd working day of the month. </t>
  </si>
  <si>
    <t>Claims should be submitted promptly and within three months of the work being completed.</t>
  </si>
  <si>
    <t xml:space="preserve">Claims received after this date will not be processed. </t>
  </si>
  <si>
    <t>MU1107 - Composition 1A</t>
  </si>
  <si>
    <t>MU1125 - Elements of Tonal Music I</t>
  </si>
  <si>
    <t>MU1127 - The Full Works</t>
  </si>
  <si>
    <t>MU1208 - Composition 1B</t>
  </si>
  <si>
    <t>MU1227 - Elements of Tonal Music II</t>
  </si>
  <si>
    <t>MU1230 - From Page To Stage: Dramaturgy in Musical Theatre</t>
  </si>
  <si>
    <t>MU1317 - Repertoire Studies</t>
  </si>
  <si>
    <t>MUT208 - Studio Techniques</t>
  </si>
  <si>
    <t>CY1506 - Astudio Llenyddiaeth</t>
  </si>
  <si>
    <t>CY1508 - Y Gymraeg Heddiw</t>
  </si>
  <si>
    <t>CY1601 - Awdur, Testun a Darllenydd</t>
  </si>
  <si>
    <t>CY1602 - Y Gymraeg yn y Gymru Gyfoes</t>
  </si>
  <si>
    <t>All SOCSI timesheets must be submitted to the Room 1.30.</t>
  </si>
  <si>
    <t xml:space="preserve">Please send this form by email (ahss-finance@cardiff.ac.uk) using your university account.  The email will be treated as your signature.  </t>
  </si>
  <si>
    <t>We suggest sending your claim as a PDF file.</t>
  </si>
  <si>
    <t xml:space="preserve">Claims MUST be submitted within 3 months of completing the work.  Late submissions may not be processed.  </t>
  </si>
  <si>
    <t xml:space="preserve">     </t>
  </si>
  <si>
    <t>Claims should be submitted to the School Office either in hard copy or by email</t>
  </si>
  <si>
    <t>CP0140 - The Geographical Imagination: An Introduction to Human Geography</t>
  </si>
  <si>
    <t>CP0148 - Making Knowledge: Evidence and Practice</t>
  </si>
  <si>
    <t>CP0142 - The Big Questions in Human Geography</t>
  </si>
  <si>
    <t>CP0149 - Key Issues in Urban Planning</t>
  </si>
  <si>
    <t>CP0150 - The Global Countryside</t>
  </si>
  <si>
    <t>CP0151 - Living with Environmental Change</t>
  </si>
  <si>
    <t>CP0152 - Border Spaces: Identities, Cultures and Politics in a Globalising Word</t>
  </si>
  <si>
    <t>CP0254 - Developing Research Methods I</t>
  </si>
  <si>
    <t>CP0255 - Developing Research Methods II</t>
  </si>
  <si>
    <t>CP0313 - Research Dissertation</t>
  </si>
  <si>
    <t>CP0357 - Researching Contemporary Issues in Hong Kong</t>
  </si>
  <si>
    <t>CP0359 - Researching Contemporary Issues in Los Angeles</t>
  </si>
  <si>
    <t>CP0360 - Researching Contemporary Issues in Tanzania</t>
  </si>
  <si>
    <t>CP0361 - Advanced Economic Geography</t>
  </si>
  <si>
    <t>CP0368 - Mobilities: Travel, Tourism and Communication</t>
  </si>
  <si>
    <t>CP0369 - Researching Contemporary Issues in New York</t>
  </si>
  <si>
    <t>CPT855 - Environmental Policy and Climate Change</t>
  </si>
  <si>
    <t>CPT866 - Planning City Futures</t>
  </si>
  <si>
    <t>CPT867 - Designing Cities</t>
  </si>
  <si>
    <t>CPT870 - Space and Place: International Planning Practice</t>
  </si>
  <si>
    <t>CPT879 - Researching Sustainability</t>
  </si>
  <si>
    <t>CPT896 - Transport Analysis</t>
  </si>
  <si>
    <t>CP0247 - POST CARBON WORLDS: ENERGY GEOGRAPHIES</t>
  </si>
  <si>
    <t>CP0257 - Researching Contemporary Issues in Amsterdam</t>
  </si>
  <si>
    <t>CP0256 - Development and Underdevelopment</t>
  </si>
  <si>
    <t>CP0121 - Places and Plans</t>
  </si>
  <si>
    <t>THU 11-1  Debates and Concepts in Media Communications</t>
  </si>
  <si>
    <r>
      <t xml:space="preserve">Enter the number of lecture hours where the material delivered was provided by the Module Leader </t>
    </r>
    <r>
      <rPr>
        <u/>
        <sz val="12"/>
        <color theme="1"/>
        <rFont val="Calibri"/>
        <family val="2"/>
        <scheme val="minor"/>
      </rPr>
      <t>and</t>
    </r>
    <r>
      <rPr>
        <sz val="12"/>
        <color theme="1"/>
        <rFont val="Calibri"/>
        <family val="2"/>
        <scheme val="minor"/>
      </rPr>
      <t xml:space="preserve"> this the first delivery of the lecture.</t>
    </r>
  </si>
  <si>
    <r>
      <t xml:space="preserve">Enter the number of seminar/tutorial hours where the material delivered was provided by the Module Leader </t>
    </r>
    <r>
      <rPr>
        <u/>
        <sz val="12"/>
        <color theme="1"/>
        <rFont val="Calibri"/>
        <family val="2"/>
        <scheme val="minor"/>
      </rPr>
      <t>and</t>
    </r>
    <r>
      <rPr>
        <sz val="12"/>
        <color theme="1"/>
        <rFont val="Calibri"/>
        <family val="2"/>
        <scheme val="minor"/>
      </rPr>
      <t xml:space="preserve"> this the first delivery of the lecture.</t>
    </r>
  </si>
  <si>
    <t>If you are working subject to Tier 4 visa you must not undertake more than 20 hours paid or unpaid work in any week.  You must tick this box to declare your work at the University and other employment does not exceed.  If you have a Tier 4 visa you must complete this box.  Failure to do so will mean your form will be returned unpaid.</t>
  </si>
  <si>
    <t>Use the drop-down to select the module/subject you delivered. If the module is not listed, please enter brief details. You can give additional information in your submission email or hand written if submitting a paper claim.</t>
  </si>
  <si>
    <t>Enter the number of exam scripts marked and the length of the exam in hours (e.g. 1 and a half hour is 1.5 and not 1:30).</t>
  </si>
  <si>
    <t>Enter the number of assessments marked and the set word count for the assessment (in thousands).</t>
  </si>
  <si>
    <t>If after selecting the appropriate School, the note section says it requires School Approval, please submit to your school as per the notes.</t>
  </si>
  <si>
    <t>The notes section gives you further information on how and where to submit your claim.  Please ensure these are followed.</t>
  </si>
  <si>
    <t>Use the drop-down to select your School.</t>
  </si>
  <si>
    <t>Enter the number of hours assisting with laboratory classes/drop-in sessions.</t>
  </si>
  <si>
    <t>Enter the number of hours for non-word count assessments. Rate and hours to be agreed by the module leader.</t>
  </si>
  <si>
    <t>I have not exceeded the 20 hours allowed</t>
  </si>
  <si>
    <t>I have exceeded the allowed 20 hours</t>
  </si>
  <si>
    <t xml:space="preserve">In accordance with the University Policy, Graduate tutors are paid at the agree rate of Grade 5 - Point 23 whilst Graduate Demonstrators are paid at the rate of Grade 4 - Point 16 </t>
  </si>
  <si>
    <t>For assessments submitted in a foreign language double the hours / word count</t>
  </si>
  <si>
    <t>Claims should be emailed to ahss-finance@cardiff.ac.uk in PDF format.</t>
  </si>
  <si>
    <t>Claims must be submitted by 12 noon on 3rd working day of the month (2nd working day in December).</t>
  </si>
  <si>
    <t>Where a module has been taught in English and in Welsh treat both as separate modules rather than as repeat teaching.</t>
  </si>
  <si>
    <t>Tier 4 not applicable</t>
  </si>
  <si>
    <t>CPT852 Urban Design Foundation</t>
  </si>
  <si>
    <t>Please enter the day you completed the preparation work, not a range of days, weeks or months.  We assume all the prep will be carried out on the same day.</t>
  </si>
  <si>
    <t>Alternatively print and send it to AHSS Finance at 5-7 Corbett Road.</t>
  </si>
  <si>
    <t>For further information please visit: http://ahss-finance.cardiff.ac.uk</t>
  </si>
  <si>
    <t>This row is used to ensure ENCAP and SHARE lecturing isn't paid</t>
  </si>
  <si>
    <t>Enter number of contact hours</t>
  </si>
  <si>
    <t>BST458-Academic Skills and Research Methods</t>
  </si>
  <si>
    <t>Lectures</t>
  </si>
  <si>
    <t>Assessment/Feedback/Meetings</t>
  </si>
  <si>
    <t>Lecture (Graduate Tutor Rate)</t>
  </si>
  <si>
    <t>Seminars / Tutorials  (Graduate Tutor Rate)</t>
  </si>
  <si>
    <t>1-2-1 feedback (returning assignments)</t>
  </si>
  <si>
    <t>Tutorials (Seminars)</t>
  </si>
  <si>
    <t>Module Code
 (select from dropdown or type if not listed)</t>
  </si>
  <si>
    <r>
      <t xml:space="preserve">Self-Prepared First Delivery </t>
    </r>
    <r>
      <rPr>
        <sz val="10"/>
        <color rgb="FF000000"/>
        <rFont val="Calibri"/>
        <family val="2"/>
        <scheme val="minor"/>
      </rPr>
      <t>(Repeated from last academic  yr)</t>
    </r>
  </si>
  <si>
    <t>Agreed hours (Tutor Rate)</t>
  </si>
  <si>
    <t>Agreed hours (Demonstrator Rate)</t>
  </si>
  <si>
    <r>
      <t xml:space="preserve">Meetings (not training) </t>
    </r>
    <r>
      <rPr>
        <sz val="10"/>
        <color theme="1"/>
        <rFont val="Calibri"/>
        <family val="2"/>
        <scheme val="minor"/>
      </rPr>
      <t>eg marking moderation</t>
    </r>
  </si>
  <si>
    <t>No. of Scripts Marked</t>
  </si>
  <si>
    <t>Exam Marking</t>
  </si>
  <si>
    <t>First delivery (material provided by Module Leader)</t>
  </si>
  <si>
    <r>
      <t xml:space="preserve">Dates of Prep-aration Time
</t>
    </r>
    <r>
      <rPr>
        <sz val="10"/>
        <color rgb="FF000000"/>
        <rFont val="Calibri"/>
        <family val="2"/>
        <scheme val="minor"/>
      </rPr>
      <t>(if applicable)</t>
    </r>
  </si>
  <si>
    <r>
      <t xml:space="preserve">Lab Class </t>
    </r>
    <r>
      <rPr>
        <sz val="10"/>
        <color rgb="FF000000"/>
        <rFont val="Calibri"/>
        <family val="2"/>
        <scheme val="minor"/>
      </rPr>
      <t>(Demonstrator
Rate)</t>
    </r>
  </si>
  <si>
    <r>
      <t xml:space="preserve">School 
</t>
    </r>
    <r>
      <rPr>
        <sz val="12"/>
        <color theme="1"/>
        <rFont val="Calibri"/>
        <family val="2"/>
        <scheme val="minor"/>
      </rPr>
      <t>(Click on cell &amp; select from Drop Down)</t>
    </r>
  </si>
  <si>
    <r>
      <t xml:space="preserve">Please use the drop down box to confirm you have not exceeded the hours of work as stipulated within my right to work under Tier 4 of the Points Based System during this week, including working outside of the University. </t>
    </r>
    <r>
      <rPr>
        <b/>
        <sz val="11"/>
        <color rgb="FF000000"/>
        <rFont val="Calibri"/>
        <family val="2"/>
        <scheme val="minor"/>
      </rPr>
      <t xml:space="preserve">Payment will not be made to Tier 4 visa holders if the declaration box is not selected </t>
    </r>
  </si>
  <si>
    <t>Word Count Assessment Marking</t>
  </si>
  <si>
    <t>I hereby claim payment for the above hours.  Employee’s signature (if emailed, it will be considered your signature)</t>
  </si>
  <si>
    <t>SI0245 - Experiments in Knowing</t>
  </si>
  <si>
    <t>SI0250 - Sociology of Health</t>
  </si>
  <si>
    <t>SI0257 - Philosophy &amp; Methodology of the Social Sciences</t>
  </si>
  <si>
    <t>SI0260 - Poverty &amp; Social Security in the UK</t>
  </si>
  <si>
    <t>SI0261 - Cognitive and Biological Psychology</t>
  </si>
  <si>
    <t>SI0263 - Policing: Theory, Evidence and Policy</t>
  </si>
  <si>
    <t>SI0270 - Sociological Inquiries</t>
  </si>
  <si>
    <t>SI0279 - An Introduction to Education</t>
  </si>
  <si>
    <t>SI0280 - Intro to Social Science Research</t>
  </si>
  <si>
    <t>SI0281 - Key Ideas in Social Science</t>
  </si>
  <si>
    <t>SI0282 - Intro to Social and Public Policy</t>
  </si>
  <si>
    <t>SI0284 - Foundations of Contemporary Criminology</t>
  </si>
  <si>
    <t>SI0285 - Philosophy and Methodology of the Social Sciences</t>
  </si>
  <si>
    <t>SI0286 - Lies, Damned Lies and Statistics</t>
  </si>
  <si>
    <t>SI0287 - Intro to Social and Developmental Psychology</t>
  </si>
  <si>
    <t>SI0288 - Contemporary Inequalities</t>
  </si>
  <si>
    <t>SI0291 - Introduction to Sociology</t>
  </si>
  <si>
    <t>SI0292 - Developing Scholarship Through the Social Sciences</t>
  </si>
  <si>
    <t>SI0297 - Social Research Methods</t>
  </si>
  <si>
    <t>SI0306 - Gender Relations and Society</t>
  </si>
  <si>
    <t>SI0307 - Children and Childhood</t>
  </si>
  <si>
    <t>SIT701 - Quantitative Research Methods</t>
  </si>
  <si>
    <t>STCAMP - Status of Campus</t>
  </si>
  <si>
    <t>Summer Programme for Social Workers - Summer Programme for Social Workers</t>
  </si>
  <si>
    <t>ME1104 - Scholarship Domain</t>
  </si>
  <si>
    <t>PGR Timesheet
Academic Year: 2019/20</t>
  </si>
  <si>
    <t>Version: 1920.01   Updated 18/09/2019</t>
  </si>
  <si>
    <t>Work completed this financial year, 31st July 2020 must be received by AHSS Finance by 3rd August 2020.</t>
  </si>
  <si>
    <t>Delivery: Online(O) or Campus (C)</t>
  </si>
  <si>
    <t>O</t>
  </si>
  <si>
    <t>C</t>
  </si>
  <si>
    <r>
      <t>1-2-1 feedback</t>
    </r>
    <r>
      <rPr>
        <sz val="8"/>
        <color rgb="FF000000"/>
        <rFont val="Calibri"/>
        <family val="2"/>
        <scheme val="minor"/>
      </rPr>
      <t xml:space="preserve"> (returning assignments)</t>
    </r>
  </si>
  <si>
    <t>SE2148 -Ways of Reading (CORE)</t>
  </si>
  <si>
    <t xml:space="preserve">SE4108 Debates in the History of Philosophy   </t>
  </si>
  <si>
    <t>SE4110 Philosophy through Film and Fiction</t>
  </si>
  <si>
    <t>Online / Campus</t>
  </si>
  <si>
    <t>Enter if you delivered online or on campus</t>
  </si>
  <si>
    <t>eDelivery Training Lit</t>
  </si>
  <si>
    <t>eDelivery Training Lang</t>
  </si>
  <si>
    <t>eDelivery Training Phil</t>
  </si>
  <si>
    <t>NOTES:      Please save as an uneditable PDF file before submitting by email.  Do not submit Excel versions.</t>
  </si>
  <si>
    <t>Other Feedback, Group Discussion (contact hours)</t>
  </si>
  <si>
    <t>Module Develop-ment (plain hours)</t>
  </si>
  <si>
    <t>PGR Timesheet
Academic Year: 2021/22</t>
  </si>
  <si>
    <r>
      <t xml:space="preserve">Tutorials (Seminars)   </t>
    </r>
    <r>
      <rPr>
        <sz val="12"/>
        <color rgb="FF000000"/>
        <rFont val="Calibri"/>
        <family val="2"/>
        <scheme val="minor"/>
      </rPr>
      <t>Please enterfed hours worked.  The form will calculate the correct weightings and hours to be paid.</t>
    </r>
  </si>
  <si>
    <t>SI0420 - Becoming a Social Scientist</t>
  </si>
  <si>
    <t>SI0800 - Introduction to Psychology for the Human and Social Sciences</t>
  </si>
  <si>
    <t>SI0201 - Offending and Victimisation</t>
  </si>
  <si>
    <t>Version: 2021v3   Updated 09/11/21</t>
  </si>
  <si>
    <t>Meetings / Payable Training</t>
  </si>
  <si>
    <t>Student Visa Declaration</t>
  </si>
  <si>
    <r>
      <t xml:space="preserve">Please use the drop down box to confirm you have not exceeded the hours of work as stipulated within my right to work under Student Visa during this week, including working outside of the University. </t>
    </r>
    <r>
      <rPr>
        <b/>
        <sz val="11"/>
        <color rgb="FF000000"/>
        <rFont val="Calibri"/>
        <family val="2"/>
        <scheme val="minor"/>
      </rPr>
      <t xml:space="preserve">Payment will not be made to Tier 4 visa holders if the declaration box is not selected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</si>
</sst>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4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b/>
      <sz val="12"/>
      <color rgb="FF000000"/>
      <name val="Calibri"/>
      <family val="2"/>
      <scheme val="minor"/>
    </font>
    <font>
      <sz val="12"/>
      <color rgb="FF000000"/>
      <name val="Calibri"/>
      <family val="2"/>
      <scheme val="minor"/>
    </font>
    <font>
      <u/>
      <sz val="12"/>
      <color theme="10"/>
      <name val="Calibri"/>
      <family val="2"/>
      <scheme val="minor"/>
    </font>
    <font>
      <sz val="8"/>
      <name val="Calibri"/>
      <family val="2"/>
      <scheme val="minor"/>
    </font>
    <font>
      <sz val="11"/>
      <color rgb="FFFF0000"/>
      <name val="Calibri"/>
      <family val="2"/>
      <scheme val="minor"/>
    </font>
    <font>
      <b/>
      <sz val="11"/>
      <color theme="1"/>
      <name val="Calibri"/>
      <family val="2"/>
      <scheme val="minor"/>
    </font>
    <font>
      <u/>
      <sz val="11"/>
      <color theme="1"/>
      <name val="Calibri"/>
      <family val="2"/>
      <scheme val="minor"/>
    </font>
    <font>
      <sz val="5"/>
      <color theme="1"/>
      <name val="Calibri"/>
      <family val="2"/>
      <scheme val="minor"/>
    </font>
    <font>
      <sz val="10"/>
      <color theme="1"/>
      <name val="Calibri"/>
      <family val="2"/>
      <scheme val="minor"/>
    </font>
    <font>
      <b/>
      <sz val="10"/>
      <color indexed="81"/>
      <name val="Calibri"/>
      <family val="2"/>
    </font>
    <font>
      <sz val="10"/>
      <color indexed="81"/>
      <name val="Calibri"/>
      <family val="2"/>
    </font>
    <font>
      <sz val="10"/>
      <color rgb="FF000000"/>
      <name val="Calibri"/>
      <family val="2"/>
      <scheme val="minor"/>
    </font>
    <font>
      <b/>
      <sz val="11"/>
      <color rgb="FF000000"/>
      <name val="Calibri"/>
      <family val="2"/>
      <scheme val="minor"/>
    </font>
    <font>
      <sz val="11"/>
      <color rgb="FF000000"/>
      <name val="Calibri"/>
      <family val="2"/>
      <scheme val="minor"/>
    </font>
    <font>
      <b/>
      <sz val="16"/>
      <color theme="1"/>
      <name val="Calibri"/>
      <family val="2"/>
      <scheme val="minor"/>
    </font>
    <font>
      <b/>
      <sz val="10"/>
      <color rgb="FF000000"/>
      <name val="Calibri"/>
      <family val="2"/>
      <scheme val="minor"/>
    </font>
    <font>
      <u/>
      <sz val="12"/>
      <color theme="1"/>
      <name val="Calibri"/>
      <family val="2"/>
      <scheme val="minor"/>
    </font>
    <font>
      <sz val="12"/>
      <color rgb="FFFF0000"/>
      <name val="Calibri"/>
      <family val="2"/>
      <scheme val="minor"/>
    </font>
    <font>
      <b/>
      <sz val="14"/>
      <color theme="1"/>
      <name val="Calibri"/>
      <family val="2"/>
      <scheme val="minor"/>
    </font>
    <font>
      <sz val="16"/>
      <color theme="1"/>
      <name val="Calibri"/>
      <family val="2"/>
      <scheme val="minor"/>
    </font>
    <font>
      <u/>
      <sz val="11"/>
      <color theme="10"/>
      <name val="Calibri"/>
      <family val="2"/>
      <scheme val="minor"/>
    </font>
    <font>
      <sz val="14"/>
      <color rgb="FF000000"/>
      <name val="Calibri"/>
      <family val="2"/>
      <scheme val="minor"/>
    </font>
    <font>
      <sz val="14"/>
      <color theme="1"/>
      <name val="Calibri"/>
      <family val="2"/>
      <scheme val="minor"/>
    </font>
    <font>
      <sz val="9"/>
      <color rgb="FF000000"/>
      <name val="Calibri"/>
      <family val="2"/>
      <scheme val="minor"/>
    </font>
    <font>
      <sz val="8"/>
      <color rgb="FF000000"/>
      <name val="Calibri"/>
      <family val="2"/>
      <scheme val="minor"/>
    </font>
  </fonts>
  <fills count="12">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rgb="FFD9D9D9"/>
        <bgColor indexed="64"/>
      </patternFill>
    </fill>
    <fill>
      <patternFill patternType="solid">
        <fgColor rgb="FFFABF8F"/>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FF0000"/>
        <bgColor indexed="64"/>
      </patternFill>
    </fill>
    <fill>
      <patternFill patternType="solid">
        <fgColor theme="2" tint="-0.249977111117893"/>
        <bgColor indexed="64"/>
      </patternFill>
    </fill>
    <fill>
      <patternFill patternType="solid">
        <fgColor rgb="FFFFFF00"/>
        <bgColor indexed="64"/>
      </patternFill>
    </fill>
  </fills>
  <borders count="77">
    <border>
      <left/>
      <right/>
      <top/>
      <bottom/>
      <diagonal/>
    </border>
    <border>
      <left style="medium">
        <color auto="1"/>
      </left>
      <right style="medium">
        <color auto="1"/>
      </right>
      <top style="medium">
        <color auto="1"/>
      </top>
      <bottom style="medium">
        <color auto="1"/>
      </bottom>
      <diagonal/>
    </border>
    <border>
      <left style="medium">
        <color auto="1"/>
      </left>
      <right style="medium">
        <color rgb="FF000000"/>
      </right>
      <top style="medium">
        <color auto="1"/>
      </top>
      <bottom/>
      <diagonal/>
    </border>
    <border>
      <left style="medium">
        <color rgb="FF000000"/>
      </left>
      <right/>
      <top style="medium">
        <color auto="1"/>
      </top>
      <bottom/>
      <diagonal/>
    </border>
    <border>
      <left style="medium">
        <color auto="1"/>
      </left>
      <right style="medium">
        <color rgb="FF000000"/>
      </right>
      <top style="medium">
        <color auto="1"/>
      </top>
      <bottom style="medium">
        <color auto="1"/>
      </bottom>
      <diagonal/>
    </border>
    <border>
      <left style="medium">
        <color auto="1"/>
      </left>
      <right style="medium">
        <color rgb="FF000000"/>
      </right>
      <top/>
      <bottom/>
      <diagonal/>
    </border>
    <border>
      <left style="medium">
        <color rgb="FF000000"/>
      </left>
      <right/>
      <top/>
      <bottom/>
      <diagonal/>
    </border>
    <border>
      <left style="medium">
        <color auto="1"/>
      </left>
      <right style="medium">
        <color rgb="FF000000"/>
      </right>
      <top/>
      <bottom style="medium">
        <color auto="1"/>
      </bottom>
      <diagonal/>
    </border>
    <border>
      <left style="medium">
        <color rgb="FF000000"/>
      </left>
      <right style="medium">
        <color rgb="FF000000"/>
      </right>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rgb="FF000000"/>
      </left>
      <right style="medium">
        <color rgb="FF000000"/>
      </right>
      <top style="medium">
        <color auto="1"/>
      </top>
      <bottom style="medium">
        <color auto="1"/>
      </bottom>
      <diagonal/>
    </border>
    <border>
      <left/>
      <right style="medium">
        <color rgb="FF000000"/>
      </right>
      <top style="medium">
        <color auto="1"/>
      </top>
      <bottom style="medium">
        <color auto="1"/>
      </bottom>
      <diagonal/>
    </border>
    <border>
      <left style="medium">
        <color rgb="FF000000"/>
      </left>
      <right style="medium">
        <color rgb="FF000000"/>
      </right>
      <top/>
      <bottom/>
      <diagonal/>
    </border>
    <border>
      <left/>
      <right style="medium">
        <color rgb="FF000000"/>
      </right>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auto="1"/>
      </left>
      <right/>
      <top/>
      <bottom/>
      <diagonal/>
    </border>
    <border>
      <left style="medium">
        <color auto="1"/>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rgb="FF000000"/>
      </right>
      <top style="medium">
        <color auto="1"/>
      </top>
      <bottom style="medium">
        <color rgb="FF000000"/>
      </bottom>
      <diagonal/>
    </border>
    <border>
      <left style="medium">
        <color rgb="FF000000"/>
      </left>
      <right style="medium">
        <color auto="1"/>
      </right>
      <top style="medium">
        <color auto="1"/>
      </top>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style="medium">
        <color rgb="FF000000"/>
      </left>
      <right/>
      <top/>
      <bottom style="medium">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thin">
        <color auto="1"/>
      </left>
      <right style="thin">
        <color auto="1"/>
      </right>
      <top/>
      <bottom/>
      <diagonal/>
    </border>
    <border>
      <left style="medium">
        <color auto="1"/>
      </left>
      <right style="thin">
        <color auto="1"/>
      </right>
      <top/>
      <bottom/>
      <diagonal/>
    </border>
    <border>
      <left style="medium">
        <color auto="1"/>
      </left>
      <right style="medium">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thin">
        <color auto="1"/>
      </top>
      <bottom style="thin">
        <color auto="1"/>
      </bottom>
      <diagonal/>
    </border>
    <border>
      <left/>
      <right/>
      <top style="thin">
        <color auto="1"/>
      </top>
      <bottom style="medium">
        <color auto="1"/>
      </bottom>
      <diagonal/>
    </border>
  </borders>
  <cellStyleXfs count="3">
    <xf numFmtId="0" fontId="0" fillId="0" borderId="0"/>
    <xf numFmtId="0" fontId="24" fillId="0" borderId="0" applyNumberFormat="0" applyFill="0" applyBorder="0" applyAlignment="0" applyProtection="0"/>
    <xf numFmtId="0" fontId="16" fillId="0" borderId="0"/>
  </cellStyleXfs>
  <cellXfs count="604">
    <xf numFmtId="0" fontId="0" fillId="0" borderId="0" xfId="0"/>
    <xf numFmtId="0" fontId="0" fillId="0" borderId="0" xfId="0" applyAlignment="1">
      <alignment wrapText="1"/>
    </xf>
    <xf numFmtId="0" fontId="22" fillId="0" borderId="19" xfId="0" applyFont="1" applyBorder="1" applyAlignment="1">
      <alignment vertical="center"/>
    </xf>
    <xf numFmtId="0" fontId="22" fillId="0" borderId="16" xfId="0" applyFont="1" applyBorder="1" applyAlignment="1">
      <alignment vertical="center"/>
    </xf>
    <xf numFmtId="0" fontId="0" fillId="0" borderId="16" xfId="0" applyBorder="1"/>
    <xf numFmtId="0" fontId="0" fillId="0" borderId="14" xfId="0" applyBorder="1" applyAlignment="1">
      <alignment vertical="top" wrapText="1"/>
    </xf>
    <xf numFmtId="0" fontId="0" fillId="0" borderId="30" xfId="0" applyBorder="1" applyAlignment="1">
      <alignment vertical="top" wrapText="1"/>
    </xf>
    <xf numFmtId="0" fontId="19" fillId="0" borderId="14" xfId="0" applyFont="1" applyBorder="1" applyAlignment="1">
      <alignment vertical="center" wrapText="1"/>
    </xf>
    <xf numFmtId="0" fontId="0" fillId="0" borderId="29" xfId="0" applyBorder="1" applyAlignment="1">
      <alignment vertical="top" wrapText="1"/>
    </xf>
    <xf numFmtId="0" fontId="22" fillId="0" borderId="17" xfId="0" applyFont="1" applyBorder="1" applyAlignment="1">
      <alignment vertical="center"/>
    </xf>
    <xf numFmtId="0" fontId="22" fillId="0" borderId="16" xfId="0" applyFont="1" applyBorder="1" applyAlignment="1">
      <alignment vertical="center" wrapText="1"/>
    </xf>
    <xf numFmtId="0" fontId="0" fillId="0" borderId="0" xfId="0" applyFont="1" applyFill="1"/>
    <xf numFmtId="0" fontId="0" fillId="0" borderId="0" xfId="0" applyFill="1"/>
    <xf numFmtId="0" fontId="0" fillId="0" borderId="0" xfId="0" applyAlignment="1">
      <alignment horizontal="right"/>
    </xf>
    <xf numFmtId="0" fontId="22" fillId="0" borderId="1" xfId="0" applyFont="1" applyBorder="1" applyAlignment="1">
      <alignment vertical="center"/>
    </xf>
    <xf numFmtId="0" fontId="18" fillId="0" borderId="30" xfId="0" applyFont="1" applyBorder="1" applyAlignment="1">
      <alignment vertical="center" wrapText="1"/>
    </xf>
    <xf numFmtId="0" fontId="18" fillId="0" borderId="14" xfId="0" applyFont="1" applyBorder="1" applyAlignment="1">
      <alignment vertical="center" wrapText="1"/>
    </xf>
    <xf numFmtId="0" fontId="27" fillId="4" borderId="30" xfId="0" applyFont="1" applyFill="1" applyBorder="1" applyAlignment="1">
      <alignment vertical="center" wrapText="1"/>
    </xf>
    <xf numFmtId="0" fontId="27" fillId="4" borderId="29" xfId="0" applyFont="1" applyFill="1" applyBorder="1" applyAlignment="1">
      <alignment vertical="center" wrapText="1"/>
    </xf>
    <xf numFmtId="0" fontId="27" fillId="0" borderId="30" xfId="0" applyFont="1" applyBorder="1" applyAlignment="1">
      <alignment horizontal="left" vertical="center" wrapText="1" indent="7"/>
    </xf>
    <xf numFmtId="0" fontId="18" fillId="0" borderId="29" xfId="0" applyFont="1" applyBorder="1" applyAlignment="1">
      <alignment vertical="center" wrapText="1"/>
    </xf>
    <xf numFmtId="0" fontId="18" fillId="0" borderId="13" xfId="0" applyFont="1" applyBorder="1" applyAlignment="1">
      <alignment vertical="center" wrapText="1"/>
    </xf>
    <xf numFmtId="0" fontId="27" fillId="0" borderId="14" xfId="0" applyFont="1" applyBorder="1" applyAlignment="1">
      <alignment horizontal="left" vertical="center" wrapText="1" indent="7"/>
    </xf>
    <xf numFmtId="0" fontId="28" fillId="0" borderId="14" xfId="0" applyFont="1" applyBorder="1" applyAlignment="1">
      <alignment vertical="center" wrapText="1"/>
    </xf>
    <xf numFmtId="0" fontId="18" fillId="0" borderId="32" xfId="0" applyFont="1" applyBorder="1" applyAlignment="1">
      <alignment vertical="center" wrapText="1"/>
    </xf>
    <xf numFmtId="0" fontId="18" fillId="0" borderId="31" xfId="0" applyFont="1" applyBorder="1" applyAlignment="1">
      <alignment vertical="center" wrapText="1"/>
    </xf>
    <xf numFmtId="0" fontId="27" fillId="0" borderId="30" xfId="0" applyFont="1" applyBorder="1" applyAlignment="1">
      <alignment horizontal="right" vertical="center" wrapText="1"/>
    </xf>
    <xf numFmtId="0" fontId="18" fillId="0" borderId="29" xfId="0" applyFont="1" applyBorder="1" applyAlignment="1">
      <alignment horizontal="justify" vertical="center" wrapText="1"/>
    </xf>
    <xf numFmtId="0" fontId="27" fillId="0" borderId="30" xfId="0" applyFont="1" applyBorder="1" applyAlignment="1">
      <alignment vertical="center" wrapText="1"/>
    </xf>
    <xf numFmtId="0" fontId="18" fillId="0" borderId="28" xfId="0" applyFont="1" applyBorder="1" applyAlignment="1">
      <alignment vertical="center" wrapText="1"/>
    </xf>
    <xf numFmtId="0" fontId="18" fillId="0" borderId="25" xfId="0" applyFont="1" applyBorder="1" applyAlignment="1">
      <alignment vertical="center" wrapText="1"/>
    </xf>
    <xf numFmtId="0" fontId="29" fillId="0" borderId="0" xfId="0" applyFont="1" applyAlignment="1">
      <alignment vertical="center"/>
    </xf>
    <xf numFmtId="0" fontId="30" fillId="0" borderId="14" xfId="0" applyFont="1" applyBorder="1" applyAlignment="1">
      <alignment vertical="center" wrapText="1"/>
    </xf>
    <xf numFmtId="0" fontId="27" fillId="0" borderId="14" xfId="0" applyFont="1" applyBorder="1" applyAlignment="1">
      <alignment vertical="center" wrapText="1"/>
    </xf>
    <xf numFmtId="0" fontId="28" fillId="0" borderId="12" xfId="0" applyFont="1" applyBorder="1" applyAlignment="1">
      <alignment vertical="center" wrapText="1"/>
    </xf>
    <xf numFmtId="0" fontId="18" fillId="0" borderId="11" xfId="0" applyFont="1" applyBorder="1" applyAlignment="1">
      <alignment vertical="center" wrapText="1"/>
    </xf>
    <xf numFmtId="0" fontId="18" fillId="0" borderId="4" xfId="0" applyFont="1" applyBorder="1" applyAlignment="1">
      <alignment vertical="center" wrapText="1"/>
    </xf>
    <xf numFmtId="0" fontId="28" fillId="0" borderId="4" xfId="0" applyFont="1" applyBorder="1" applyAlignment="1">
      <alignment vertical="center" wrapText="1"/>
    </xf>
    <xf numFmtId="0" fontId="18" fillId="0" borderId="12" xfId="0" applyFont="1" applyBorder="1" applyAlignment="1">
      <alignment vertical="center" wrapText="1"/>
    </xf>
    <xf numFmtId="0" fontId="18" fillId="0" borderId="9" xfId="0" applyFont="1" applyBorder="1" applyAlignment="1">
      <alignment vertical="center" wrapText="1"/>
    </xf>
    <xf numFmtId="0" fontId="0" fillId="0" borderId="0" xfId="0" applyBorder="1"/>
    <xf numFmtId="0" fontId="0" fillId="0" borderId="20" xfId="0" applyBorder="1"/>
    <xf numFmtId="0" fontId="0" fillId="2" borderId="16" xfId="0" applyFill="1" applyBorder="1"/>
    <xf numFmtId="0" fontId="0" fillId="0" borderId="36" xfId="0" applyBorder="1"/>
    <xf numFmtId="0" fontId="0" fillId="3" borderId="36" xfId="0" applyFill="1" applyBorder="1"/>
    <xf numFmtId="0" fontId="0" fillId="0" borderId="39" xfId="0" applyBorder="1"/>
    <xf numFmtId="0" fontId="0" fillId="0" borderId="40" xfId="0" applyBorder="1"/>
    <xf numFmtId="0" fontId="0" fillId="0" borderId="41" xfId="0" applyBorder="1"/>
    <xf numFmtId="0" fontId="20" fillId="0" borderId="37" xfId="0" applyFont="1" applyBorder="1"/>
    <xf numFmtId="0" fontId="20" fillId="0" borderId="38" xfId="0" applyFont="1" applyBorder="1"/>
    <xf numFmtId="0" fontId="0" fillId="7" borderId="39" xfId="0" applyFill="1" applyBorder="1"/>
    <xf numFmtId="0" fontId="0" fillId="7" borderId="36" xfId="0" applyFill="1" applyBorder="1"/>
    <xf numFmtId="0" fontId="0" fillId="8" borderId="36" xfId="0" applyFill="1" applyBorder="1"/>
    <xf numFmtId="0" fontId="0" fillId="9" borderId="36" xfId="0" applyFill="1" applyBorder="1"/>
    <xf numFmtId="0" fontId="0" fillId="9" borderId="41" xfId="0" applyFill="1" applyBorder="1"/>
    <xf numFmtId="0" fontId="0" fillId="9" borderId="0" xfId="0" applyFill="1"/>
    <xf numFmtId="0" fontId="18" fillId="0" borderId="14" xfId="0" applyFont="1" applyBorder="1" applyAlignment="1">
      <alignment vertical="center"/>
    </xf>
    <xf numFmtId="0" fontId="0" fillId="0" borderId="0" xfId="0" applyFont="1"/>
    <xf numFmtId="0" fontId="0" fillId="0" borderId="0" xfId="0" applyFont="1" applyAlignment="1">
      <alignment horizontal="center"/>
    </xf>
    <xf numFmtId="0" fontId="0" fillId="0" borderId="0" xfId="0" applyAlignment="1">
      <alignment horizontal="left"/>
    </xf>
    <xf numFmtId="0" fontId="27" fillId="4" borderId="28" xfId="0" applyFont="1" applyFill="1" applyBorder="1" applyAlignment="1">
      <alignment horizontal="left" vertical="center" wrapText="1"/>
    </xf>
    <xf numFmtId="0" fontId="27" fillId="4" borderId="14" xfId="0" applyFont="1" applyFill="1" applyBorder="1" applyAlignment="1">
      <alignment horizontal="left" vertical="center" wrapText="1"/>
    </xf>
    <xf numFmtId="0" fontId="27" fillId="5" borderId="28" xfId="0" applyFont="1" applyFill="1" applyBorder="1" applyAlignment="1">
      <alignment horizontal="left" vertical="center" wrapText="1"/>
    </xf>
    <xf numFmtId="0" fontId="21" fillId="4" borderId="30" xfId="0" applyFont="1" applyFill="1" applyBorder="1" applyAlignment="1">
      <alignment horizontal="left" vertical="center" wrapText="1"/>
    </xf>
    <xf numFmtId="0" fontId="18" fillId="0" borderId="14" xfId="0" applyFont="1" applyBorder="1" applyAlignment="1">
      <alignment horizontal="left" vertical="center" wrapText="1"/>
    </xf>
    <xf numFmtId="0" fontId="18" fillId="0" borderId="18" xfId="0" applyFont="1" applyBorder="1" applyAlignment="1">
      <alignment horizontal="left" vertical="center" wrapText="1"/>
    </xf>
    <xf numFmtId="0" fontId="28" fillId="0" borderId="24" xfId="0" applyFont="1" applyBorder="1" applyAlignment="1">
      <alignment horizontal="left" vertical="center" wrapText="1"/>
    </xf>
    <xf numFmtId="0" fontId="17" fillId="0" borderId="10" xfId="0" applyFont="1" applyBorder="1" applyAlignment="1">
      <alignment horizontal="left" vertical="center" wrapText="1"/>
    </xf>
    <xf numFmtId="0" fontId="28" fillId="0" borderId="18" xfId="0" applyFont="1" applyBorder="1" applyAlignment="1">
      <alignment horizontal="left" vertical="center" wrapText="1"/>
    </xf>
    <xf numFmtId="0" fontId="27" fillId="0" borderId="30" xfId="0" applyFont="1" applyBorder="1" applyAlignment="1">
      <alignment horizontal="left" vertical="center" wrapText="1"/>
    </xf>
    <xf numFmtId="0" fontId="28" fillId="0" borderId="14" xfId="0" applyFont="1" applyBorder="1" applyAlignment="1">
      <alignment horizontal="left" vertical="center" wrapText="1"/>
    </xf>
    <xf numFmtId="0" fontId="27" fillId="4" borderId="26" xfId="0" applyFont="1" applyFill="1" applyBorder="1" applyAlignment="1">
      <alignment horizontal="left" vertical="center" wrapText="1"/>
    </xf>
    <xf numFmtId="0" fontId="27" fillId="4" borderId="13" xfId="0" applyFont="1" applyFill="1" applyBorder="1" applyAlignment="1">
      <alignment horizontal="left" vertical="center" wrapText="1"/>
    </xf>
    <xf numFmtId="0" fontId="18" fillId="0" borderId="42" xfId="0" applyFont="1" applyBorder="1" applyAlignment="1">
      <alignment horizontal="left" vertical="center" wrapText="1"/>
    </xf>
    <xf numFmtId="0" fontId="17" fillId="0" borderId="5" xfId="0" applyFont="1" applyBorder="1" applyAlignment="1">
      <alignment horizontal="left" vertical="center" wrapText="1"/>
    </xf>
    <xf numFmtId="0" fontId="18" fillId="0" borderId="4" xfId="0" applyFont="1" applyBorder="1" applyAlignment="1">
      <alignment horizontal="left" vertical="center" wrapText="1"/>
    </xf>
    <xf numFmtId="0" fontId="27" fillId="5" borderId="26" xfId="0" applyFont="1" applyFill="1" applyBorder="1" applyAlignment="1">
      <alignment horizontal="left" vertical="center" wrapText="1"/>
    </xf>
    <xf numFmtId="0" fontId="27" fillId="4" borderId="29" xfId="0" applyFont="1" applyFill="1" applyBorder="1" applyAlignment="1">
      <alignment horizontal="left" vertical="center" wrapText="1"/>
    </xf>
    <xf numFmtId="0" fontId="18" fillId="0" borderId="29" xfId="0" applyFont="1" applyBorder="1" applyAlignment="1">
      <alignment horizontal="left" vertical="center" wrapText="1"/>
    </xf>
    <xf numFmtId="0" fontId="18" fillId="0" borderId="24" xfId="0" applyFont="1" applyBorder="1" applyAlignment="1">
      <alignment horizontal="left" vertical="center" wrapText="1"/>
    </xf>
    <xf numFmtId="0" fontId="18" fillId="0" borderId="10" xfId="0" applyFont="1" applyBorder="1" applyAlignment="1">
      <alignment horizontal="left" vertical="center" wrapText="1"/>
    </xf>
    <xf numFmtId="0" fontId="17" fillId="0" borderId="13" xfId="0" applyFont="1" applyBorder="1" applyAlignment="1">
      <alignment horizontal="left" vertical="center" wrapText="1"/>
    </xf>
    <xf numFmtId="0" fontId="18" fillId="0" borderId="46" xfId="0" applyFont="1" applyBorder="1" applyAlignment="1">
      <alignment horizontal="left" vertical="center" wrapText="1"/>
    </xf>
    <xf numFmtId="0" fontId="23" fillId="6" borderId="18" xfId="0" applyFont="1" applyFill="1" applyBorder="1" applyAlignment="1" applyProtection="1">
      <alignment vertical="center"/>
      <protection locked="0"/>
    </xf>
    <xf numFmtId="0" fontId="0" fillId="7" borderId="0" xfId="0" applyFont="1" applyFill="1" applyAlignment="1">
      <alignment wrapText="1"/>
    </xf>
    <xf numFmtId="0" fontId="0" fillId="7" borderId="0" xfId="0" applyFont="1" applyFill="1"/>
    <xf numFmtId="0" fontId="0" fillId="7" borderId="0" xfId="0" applyFont="1" applyFill="1" applyAlignment="1">
      <alignment horizontal="center"/>
    </xf>
    <xf numFmtId="0" fontId="20" fillId="7" borderId="0" xfId="0" applyFont="1" applyFill="1" applyAlignment="1">
      <alignment vertical="center"/>
    </xf>
    <xf numFmtId="0" fontId="20" fillId="0" borderId="0" xfId="0" applyFont="1" applyAlignment="1">
      <alignment horizontal="left"/>
    </xf>
    <xf numFmtId="0" fontId="0" fillId="7" borderId="0" xfId="0" applyFont="1" applyFill="1" applyBorder="1"/>
    <xf numFmtId="0" fontId="20" fillId="7" borderId="22" xfId="0" applyFont="1" applyFill="1" applyBorder="1"/>
    <xf numFmtId="0" fontId="0" fillId="7" borderId="23" xfId="0" applyFont="1" applyFill="1" applyBorder="1"/>
    <xf numFmtId="0" fontId="0" fillId="7" borderId="24" xfId="0" applyFont="1" applyFill="1" applyBorder="1" applyAlignment="1">
      <alignment horizontal="center"/>
    </xf>
    <xf numFmtId="0" fontId="20" fillId="7" borderId="33" xfId="0" applyFont="1" applyFill="1" applyBorder="1" applyAlignment="1">
      <alignment vertical="center"/>
    </xf>
    <xf numFmtId="0" fontId="0" fillId="7" borderId="15" xfId="0" applyFont="1" applyFill="1" applyBorder="1" applyAlignment="1">
      <alignment horizontal="center"/>
    </xf>
    <xf numFmtId="0" fontId="0" fillId="7" borderId="20" xfId="0" applyFont="1" applyFill="1" applyBorder="1"/>
    <xf numFmtId="0" fontId="0" fillId="7" borderId="10" xfId="0" applyFont="1" applyFill="1" applyBorder="1" applyAlignment="1">
      <alignment horizontal="center"/>
    </xf>
    <xf numFmtId="0" fontId="34" fillId="0" borderId="15" xfId="0" applyFont="1" applyFill="1" applyBorder="1" applyAlignment="1">
      <alignment horizontal="center" vertical="center" wrapText="1"/>
    </xf>
    <xf numFmtId="0" fontId="22" fillId="10" borderId="1" xfId="0" applyFont="1" applyFill="1" applyBorder="1" applyAlignment="1">
      <alignment horizontal="center" vertical="center"/>
    </xf>
    <xf numFmtId="0" fontId="35" fillId="0" borderId="18" xfId="0" applyFont="1" applyFill="1" applyBorder="1" applyAlignment="1" applyProtection="1">
      <alignment vertical="center"/>
      <protection locked="0"/>
    </xf>
    <xf numFmtId="0" fontId="35" fillId="10" borderId="18" xfId="0" applyFont="1" applyFill="1" applyBorder="1" applyAlignment="1" applyProtection="1">
      <alignment horizontal="center" vertical="center"/>
      <protection locked="0"/>
    </xf>
    <xf numFmtId="0" fontId="35" fillId="10" borderId="18" xfId="0" applyFont="1" applyFill="1" applyBorder="1" applyAlignment="1">
      <alignment horizontal="center" vertical="center"/>
    </xf>
    <xf numFmtId="0" fontId="15" fillId="0" borderId="0" xfId="0" applyFont="1"/>
    <xf numFmtId="14" fontId="35" fillId="0" borderId="19" xfId="0" applyNumberFormat="1" applyFont="1" applyFill="1" applyBorder="1" applyAlignment="1" applyProtection="1">
      <alignment vertical="center"/>
      <protection locked="0"/>
    </xf>
    <xf numFmtId="0" fontId="35" fillId="0" borderId="10" xfId="0" applyFont="1" applyFill="1" applyBorder="1" applyAlignment="1" applyProtection="1">
      <alignment vertical="center"/>
      <protection locked="0"/>
    </xf>
    <xf numFmtId="0" fontId="35" fillId="0" borderId="19" xfId="0" applyFont="1" applyFill="1" applyBorder="1" applyAlignment="1" applyProtection="1">
      <alignment vertical="center"/>
      <protection locked="0"/>
    </xf>
    <xf numFmtId="0" fontId="35" fillId="0" borderId="56" xfId="0" applyFont="1" applyFill="1" applyBorder="1" applyAlignment="1" applyProtection="1">
      <alignment vertical="center"/>
      <protection locked="0"/>
    </xf>
    <xf numFmtId="0" fontId="15" fillId="0" borderId="48" xfId="0" applyFont="1" applyFill="1" applyBorder="1" applyAlignment="1" applyProtection="1">
      <alignment vertical="center" wrapText="1"/>
      <protection locked="0"/>
    </xf>
    <xf numFmtId="0" fontId="15" fillId="0" borderId="49" xfId="0" applyFont="1" applyFill="1" applyBorder="1" applyAlignment="1" applyProtection="1">
      <alignment vertical="center" wrapText="1"/>
      <protection locked="0"/>
    </xf>
    <xf numFmtId="0" fontId="15" fillId="0" borderId="39" xfId="0" applyFont="1" applyFill="1" applyBorder="1" applyAlignment="1" applyProtection="1">
      <alignment vertical="center"/>
      <protection locked="0"/>
    </xf>
    <xf numFmtId="0" fontId="15" fillId="0" borderId="47" xfId="0" applyFont="1" applyFill="1" applyBorder="1" applyAlignment="1" applyProtection="1">
      <alignment vertical="center"/>
      <protection locked="0"/>
    </xf>
    <xf numFmtId="0" fontId="15" fillId="0" borderId="56" xfId="0" applyFont="1" applyFill="1" applyBorder="1" applyAlignment="1" applyProtection="1">
      <alignment vertical="center"/>
      <protection locked="0"/>
    </xf>
    <xf numFmtId="0" fontId="15" fillId="0" borderId="48" xfId="0" applyFont="1" applyFill="1" applyBorder="1" applyAlignment="1" applyProtection="1">
      <alignment horizontal="center" vertical="center" wrapText="1"/>
      <protection locked="0"/>
    </xf>
    <xf numFmtId="0" fontId="15" fillId="0" borderId="49" xfId="0" applyFont="1" applyFill="1" applyBorder="1" applyAlignment="1" applyProtection="1">
      <alignment horizontal="center" vertical="center" wrapText="1"/>
      <protection locked="0"/>
    </xf>
    <xf numFmtId="0" fontId="15" fillId="0" borderId="56" xfId="0" applyFont="1" applyFill="1" applyBorder="1" applyAlignment="1" applyProtection="1">
      <alignment horizontal="center" vertical="center"/>
      <protection locked="0"/>
    </xf>
    <xf numFmtId="0" fontId="15" fillId="0" borderId="39" xfId="0" applyFont="1" applyFill="1" applyBorder="1" applyAlignment="1"/>
    <xf numFmtId="0" fontId="15" fillId="0" borderId="47" xfId="0" applyFont="1" applyFill="1" applyBorder="1" applyAlignment="1"/>
    <xf numFmtId="0" fontId="35" fillId="0" borderId="57" xfId="0" applyFont="1" applyFill="1" applyBorder="1" applyAlignment="1" applyProtection="1">
      <alignment vertical="center"/>
      <protection locked="0"/>
    </xf>
    <xf numFmtId="0" fontId="15" fillId="0" borderId="58" xfId="0" applyFont="1" applyFill="1" applyBorder="1" applyAlignment="1" applyProtection="1">
      <alignment vertical="center" wrapText="1"/>
      <protection locked="0"/>
    </xf>
    <xf numFmtId="0" fontId="15" fillId="0" borderId="50" xfId="0" applyFont="1" applyFill="1" applyBorder="1" applyAlignment="1" applyProtection="1">
      <alignment vertical="center" wrapText="1"/>
      <protection locked="0"/>
    </xf>
    <xf numFmtId="0" fontId="15" fillId="0" borderId="40" xfId="0" applyFont="1" applyFill="1" applyBorder="1" applyAlignment="1" applyProtection="1">
      <alignment vertical="center"/>
      <protection locked="0"/>
    </xf>
    <xf numFmtId="0" fontId="15" fillId="0" borderId="51" xfId="0" applyFont="1" applyFill="1" applyBorder="1" applyAlignment="1" applyProtection="1">
      <alignment vertical="center"/>
      <protection locked="0"/>
    </xf>
    <xf numFmtId="0" fontId="15" fillId="0" borderId="57" xfId="0" applyFont="1" applyFill="1" applyBorder="1" applyAlignment="1" applyProtection="1">
      <alignment vertical="center"/>
      <protection locked="0"/>
    </xf>
    <xf numFmtId="0" fontId="23" fillId="6" borderId="17" xfId="0" applyFont="1" applyFill="1" applyBorder="1" applyAlignment="1" applyProtection="1">
      <alignment vertical="center"/>
      <protection locked="0"/>
    </xf>
    <xf numFmtId="0" fontId="0" fillId="0" borderId="0" xfId="0" applyFont="1" applyFill="1" applyAlignment="1"/>
    <xf numFmtId="0" fontId="20" fillId="0" borderId="1" xfId="0" applyFont="1" applyBorder="1" applyAlignment="1">
      <alignment horizontal="left" vertical="center" wrapText="1"/>
    </xf>
    <xf numFmtId="0" fontId="20" fillId="0" borderId="1" xfId="0" applyFont="1" applyFill="1" applyBorder="1" applyAlignment="1">
      <alignment horizontal="left" vertical="center" wrapText="1"/>
    </xf>
    <xf numFmtId="0" fontId="20" fillId="0" borderId="33" xfId="0" applyFont="1" applyFill="1" applyBorder="1" applyAlignment="1" applyProtection="1">
      <alignment vertical="center" wrapText="1"/>
      <protection locked="0"/>
    </xf>
    <xf numFmtId="0" fontId="20" fillId="0" borderId="1" xfId="0" applyFont="1" applyFill="1" applyBorder="1" applyAlignment="1">
      <alignment horizontal="center" vertical="center"/>
    </xf>
    <xf numFmtId="0" fontId="20" fillId="0" borderId="0" xfId="0" applyFont="1" applyFill="1" applyBorder="1" applyAlignment="1" applyProtection="1">
      <alignment horizontal="center" vertical="center" wrapText="1"/>
      <protection locked="0"/>
    </xf>
    <xf numFmtId="14" fontId="35" fillId="0" borderId="1" xfId="0" applyNumberFormat="1" applyFont="1" applyFill="1" applyBorder="1" applyAlignment="1" applyProtection="1">
      <alignment vertical="center"/>
      <protection locked="0"/>
    </xf>
    <xf numFmtId="0" fontId="34" fillId="0" borderId="15" xfId="0" applyFont="1" applyBorder="1" applyAlignment="1">
      <alignment horizontal="center" vertical="center" wrapText="1"/>
    </xf>
    <xf numFmtId="0" fontId="20" fillId="0" borderId="0" xfId="0" applyFont="1" applyFill="1" applyBorder="1" applyAlignment="1">
      <alignment horizontal="center" vertical="center" wrapText="1"/>
    </xf>
    <xf numFmtId="0" fontId="35" fillId="0" borderId="59" xfId="0" applyFont="1" applyFill="1" applyBorder="1" applyAlignment="1" applyProtection="1">
      <alignment vertical="center"/>
      <protection locked="0"/>
    </xf>
    <xf numFmtId="0" fontId="15" fillId="0" borderId="64" xfId="0" applyFont="1" applyFill="1" applyBorder="1" applyAlignment="1" applyProtection="1">
      <alignment vertical="center" wrapText="1"/>
      <protection locked="0"/>
    </xf>
    <xf numFmtId="0" fontId="15" fillId="0" borderId="65" xfId="0" applyFont="1" applyFill="1" applyBorder="1" applyAlignment="1" applyProtection="1">
      <alignment vertical="center" wrapText="1"/>
      <protection locked="0"/>
    </xf>
    <xf numFmtId="0" fontId="15" fillId="0" borderId="66" xfId="0" applyFont="1" applyFill="1" applyBorder="1" applyAlignment="1" applyProtection="1">
      <alignment vertical="center"/>
      <protection locked="0"/>
    </xf>
    <xf numFmtId="0" fontId="15" fillId="0" borderId="67" xfId="0" applyFont="1" applyFill="1" applyBorder="1" applyAlignment="1" applyProtection="1">
      <alignment vertical="center"/>
      <protection locked="0"/>
    </xf>
    <xf numFmtId="0" fontId="15" fillId="0" borderId="59" xfId="0" applyFont="1" applyFill="1" applyBorder="1" applyAlignment="1" applyProtection="1">
      <alignment vertical="center"/>
      <protection locked="0"/>
    </xf>
    <xf numFmtId="0" fontId="21" fillId="0" borderId="58"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40" xfId="0" applyFont="1" applyFill="1" applyBorder="1" applyAlignment="1">
      <alignment horizontal="center" vertical="center" wrapText="1"/>
    </xf>
    <xf numFmtId="0" fontId="21" fillId="0" borderId="51" xfId="0" applyFont="1" applyFill="1" applyBorder="1" applyAlignment="1">
      <alignment vertical="center" wrapText="1"/>
    </xf>
    <xf numFmtId="0" fontId="21" fillId="0" borderId="57" xfId="0" applyFont="1" applyBorder="1" applyAlignment="1">
      <alignment vertical="top" wrapText="1"/>
    </xf>
    <xf numFmtId="0" fontId="21" fillId="0" borderId="40" xfId="0" applyFont="1" applyBorder="1" applyAlignment="1">
      <alignment horizontal="center" vertical="top" wrapText="1"/>
    </xf>
    <xf numFmtId="0" fontId="21" fillId="0" borderId="50" xfId="0" applyFont="1" applyBorder="1" applyAlignment="1">
      <alignment horizontal="center" vertical="top" wrapText="1"/>
    </xf>
    <xf numFmtId="0" fontId="35" fillId="10" borderId="1" xfId="0" applyFont="1" applyFill="1" applyBorder="1" applyAlignment="1">
      <alignment horizontal="center" vertical="center"/>
    </xf>
    <xf numFmtId="0" fontId="20" fillId="0" borderId="0" xfId="0" applyFont="1" applyFill="1" applyBorder="1"/>
    <xf numFmtId="0" fontId="0" fillId="0" borderId="0" xfId="0" applyFill="1" applyBorder="1"/>
    <xf numFmtId="0" fontId="0" fillId="0" borderId="20" xfId="0" applyFill="1" applyBorder="1"/>
    <xf numFmtId="0" fontId="0" fillId="0" borderId="0" xfId="0" applyBorder="1" applyAlignment="1">
      <alignment horizontal="left"/>
    </xf>
    <xf numFmtId="0" fontId="34" fillId="0" borderId="0" xfId="0" applyFont="1" applyBorder="1" applyAlignment="1">
      <alignment horizontal="left" vertical="center" wrapText="1"/>
    </xf>
    <xf numFmtId="0" fontId="34" fillId="0" borderId="0" xfId="0" applyFont="1" applyBorder="1" applyAlignment="1">
      <alignment vertical="center" wrapText="1"/>
    </xf>
    <xf numFmtId="0" fontId="34" fillId="0" borderId="0" xfId="0" applyFont="1" applyBorder="1" applyAlignment="1">
      <alignment vertical="center"/>
    </xf>
    <xf numFmtId="0" fontId="34" fillId="0" borderId="0" xfId="0" applyFont="1" applyFill="1" applyBorder="1" applyAlignment="1">
      <alignment vertical="center"/>
    </xf>
    <xf numFmtId="0" fontId="0" fillId="0" borderId="0" xfId="0" applyBorder="1" applyAlignment="1"/>
    <xf numFmtId="0" fontId="0" fillId="0" borderId="0" xfId="0" applyAlignment="1"/>
    <xf numFmtId="0" fontId="34" fillId="0" borderId="0" xfId="0" applyFont="1" applyBorder="1" applyAlignment="1">
      <alignment vertical="top" wrapText="1"/>
    </xf>
    <xf numFmtId="0" fontId="35" fillId="10" borderId="10" xfId="0" applyFont="1" applyFill="1" applyBorder="1" applyAlignment="1">
      <alignment horizontal="center" vertical="center"/>
    </xf>
    <xf numFmtId="0" fontId="34" fillId="0" borderId="40" xfId="0" applyFont="1" applyBorder="1" applyAlignment="1">
      <alignment vertical="top" wrapText="1"/>
    </xf>
    <xf numFmtId="0" fontId="34" fillId="0" borderId="50" xfId="0" applyFont="1" applyBorder="1" applyAlignment="1">
      <alignment horizontal="center" vertical="top" wrapText="1"/>
    </xf>
    <xf numFmtId="0" fontId="20" fillId="0" borderId="1" xfId="0" applyFont="1" applyFill="1" applyBorder="1" applyAlignment="1">
      <alignment horizontal="center" vertical="center" wrapText="1"/>
    </xf>
    <xf numFmtId="0" fontId="14" fillId="0" borderId="0" xfId="0" applyFont="1"/>
    <xf numFmtId="0" fontId="34" fillId="0" borderId="21" xfId="0" applyFont="1" applyBorder="1" applyAlignment="1">
      <alignment horizontal="center" vertical="center" wrapText="1"/>
    </xf>
    <xf numFmtId="0" fontId="38" fillId="0" borderId="0" xfId="0" applyFont="1"/>
    <xf numFmtId="0" fontId="20" fillId="7" borderId="35" xfId="0" applyFont="1" applyFill="1" applyBorder="1" applyAlignment="1">
      <alignment vertical="center"/>
    </xf>
    <xf numFmtId="0" fontId="24" fillId="7" borderId="20" xfId="1" applyFill="1" applyBorder="1"/>
    <xf numFmtId="0" fontId="38" fillId="7" borderId="0" xfId="0" applyFont="1" applyFill="1" applyAlignment="1"/>
    <xf numFmtId="0" fontId="36" fillId="0" borderId="0" xfId="0" applyFont="1"/>
    <xf numFmtId="0" fontId="0" fillId="0" borderId="0" xfId="0" applyFont="1" applyAlignment="1">
      <alignment vertical="center"/>
    </xf>
    <xf numFmtId="0" fontId="0" fillId="0" borderId="0" xfId="0" applyFont="1" applyAlignment="1">
      <alignment vertical="center" wrapText="1"/>
    </xf>
    <xf numFmtId="0" fontId="13" fillId="0" borderId="0" xfId="0" applyFont="1"/>
    <xf numFmtId="0" fontId="14" fillId="0" borderId="0" xfId="0" applyFont="1" applyFill="1"/>
    <xf numFmtId="0" fontId="28" fillId="0" borderId="0" xfId="0" applyFont="1" applyBorder="1"/>
    <xf numFmtId="0" fontId="0" fillId="7" borderId="0" xfId="0" applyFont="1" applyFill="1" applyProtection="1"/>
    <xf numFmtId="0" fontId="0" fillId="0" borderId="0" xfId="0" applyFont="1" applyProtection="1"/>
    <xf numFmtId="0" fontId="0" fillId="0" borderId="0" xfId="0" applyFont="1" applyFill="1" applyAlignment="1" applyProtection="1"/>
    <xf numFmtId="0" fontId="0" fillId="0" borderId="0" xfId="0" applyFont="1" applyFill="1" applyProtection="1"/>
    <xf numFmtId="0" fontId="0" fillId="7" borderId="0" xfId="0" applyFont="1" applyFill="1" applyAlignment="1" applyProtection="1">
      <alignment horizontal="center"/>
    </xf>
    <xf numFmtId="0" fontId="35" fillId="10" borderId="1" xfId="0" applyFont="1" applyFill="1" applyBorder="1" applyAlignment="1" applyProtection="1">
      <alignment horizontal="center" vertical="center"/>
    </xf>
    <xf numFmtId="0" fontId="0" fillId="0" borderId="0" xfId="0" applyFont="1" applyAlignment="1" applyProtection="1">
      <alignment horizontal="center"/>
    </xf>
    <xf numFmtId="0" fontId="13" fillId="0" borderId="0" xfId="0" applyFont="1" applyFill="1"/>
    <xf numFmtId="0" fontId="20" fillId="7" borderId="0" xfId="0" applyFont="1" applyFill="1" applyBorder="1" applyAlignment="1">
      <alignment vertical="center"/>
    </xf>
    <xf numFmtId="0" fontId="24" fillId="7" borderId="0" xfId="1" applyFill="1" applyBorder="1"/>
    <xf numFmtId="0" fontId="0" fillId="7" borderId="0" xfId="0" applyFont="1" applyFill="1" applyBorder="1" applyAlignment="1">
      <alignment horizontal="center"/>
    </xf>
    <xf numFmtId="0" fontId="36" fillId="0" borderId="0" xfId="0" applyFont="1" applyAlignment="1">
      <alignment horizontal="left" vertical="center"/>
    </xf>
    <xf numFmtId="0" fontId="0" fillId="0" borderId="0" xfId="0" applyFont="1" applyAlignment="1">
      <alignment horizontal="center" vertical="center"/>
    </xf>
    <xf numFmtId="0" fontId="12" fillId="0" borderId="7" xfId="0" applyFont="1" applyBorder="1" applyAlignment="1">
      <alignment horizontal="left" vertical="center" wrapText="1"/>
    </xf>
    <xf numFmtId="0" fontId="39" fillId="0" borderId="0" xfId="0" applyFont="1" applyAlignment="1">
      <alignment horizontal="left"/>
    </xf>
    <xf numFmtId="0" fontId="11" fillId="0" borderId="0" xfId="0" applyFont="1" applyFill="1"/>
    <xf numFmtId="0" fontId="35" fillId="0" borderId="69" xfId="0" applyFont="1" applyFill="1" applyBorder="1" applyAlignment="1" applyProtection="1">
      <alignment vertical="center"/>
    </xf>
    <xf numFmtId="0" fontId="35" fillId="0" borderId="56" xfId="0" applyFont="1" applyFill="1" applyBorder="1" applyAlignment="1" applyProtection="1">
      <alignment vertical="center"/>
    </xf>
    <xf numFmtId="0" fontId="35" fillId="0" borderId="57" xfId="0" applyFont="1" applyFill="1" applyBorder="1" applyAlignment="1" applyProtection="1">
      <alignment vertical="center"/>
    </xf>
    <xf numFmtId="0" fontId="36" fillId="0" borderId="0" xfId="0" applyFont="1" applyAlignment="1" applyProtection="1">
      <alignment horizontal="left" vertical="center" wrapText="1"/>
    </xf>
    <xf numFmtId="0" fontId="40" fillId="0" borderId="0" xfId="0" applyFont="1" applyAlignment="1" applyProtection="1">
      <alignment horizontal="left" vertical="center" wrapText="1"/>
    </xf>
    <xf numFmtId="0" fontId="10" fillId="0" borderId="30" xfId="0" applyFont="1" applyBorder="1" applyAlignment="1">
      <alignment vertical="center" wrapText="1"/>
    </xf>
    <xf numFmtId="0" fontId="10" fillId="0" borderId="14" xfId="0" applyFont="1" applyBorder="1" applyAlignment="1">
      <alignment vertical="center" wrapText="1"/>
    </xf>
    <xf numFmtId="0" fontId="21" fillId="4" borderId="30" xfId="0" applyFont="1" applyFill="1" applyBorder="1" applyAlignment="1">
      <alignment vertical="center" wrapText="1"/>
    </xf>
    <xf numFmtId="0" fontId="21" fillId="4" borderId="29" xfId="0" applyFont="1" applyFill="1" applyBorder="1" applyAlignment="1">
      <alignment vertical="center" wrapText="1"/>
    </xf>
    <xf numFmtId="0" fontId="21" fillId="0" borderId="30" xfId="0" applyFont="1" applyBorder="1" applyAlignment="1">
      <alignment horizontal="left" vertical="center" wrapText="1" indent="7"/>
    </xf>
    <xf numFmtId="0" fontId="10" fillId="0" borderId="29" xfId="0" applyFont="1" applyBorder="1" applyAlignment="1">
      <alignment vertical="center" wrapText="1"/>
    </xf>
    <xf numFmtId="0" fontId="10" fillId="0" borderId="13" xfId="0" applyFont="1" applyBorder="1" applyAlignment="1">
      <alignment vertical="center" wrapText="1"/>
    </xf>
    <xf numFmtId="0" fontId="21" fillId="0" borderId="14" xfId="0" applyFont="1" applyBorder="1" applyAlignment="1">
      <alignment horizontal="left" vertical="center" wrapText="1" indent="7"/>
    </xf>
    <xf numFmtId="0" fontId="10" fillId="0" borderId="32" xfId="0" applyFont="1" applyBorder="1" applyAlignment="1">
      <alignment vertical="center" wrapText="1"/>
    </xf>
    <xf numFmtId="0" fontId="10" fillId="0" borderId="31" xfId="0" applyFont="1" applyBorder="1" applyAlignment="1">
      <alignment vertical="center" wrapText="1"/>
    </xf>
    <xf numFmtId="0" fontId="21" fillId="0" borderId="30" xfId="0" applyFont="1" applyBorder="1" applyAlignment="1">
      <alignment horizontal="right" vertical="center" wrapText="1"/>
    </xf>
    <xf numFmtId="0" fontId="10" fillId="0" borderId="29" xfId="0" applyFont="1" applyBorder="1" applyAlignment="1">
      <alignment horizontal="justify" vertical="center" wrapText="1"/>
    </xf>
    <xf numFmtId="0" fontId="21" fillId="0" borderId="30" xfId="0" applyFont="1" applyBorder="1" applyAlignment="1">
      <alignment vertical="center" wrapText="1"/>
    </xf>
    <xf numFmtId="0" fontId="10" fillId="0" borderId="28" xfId="0" applyFont="1" applyBorder="1" applyAlignment="1">
      <alignment vertical="center" wrapText="1"/>
    </xf>
    <xf numFmtId="0" fontId="10" fillId="0" borderId="25" xfId="0" applyFont="1" applyBorder="1" applyAlignment="1">
      <alignment vertical="center" wrapText="1"/>
    </xf>
    <xf numFmtId="0" fontId="10" fillId="0" borderId="14" xfId="0" applyFont="1" applyBorder="1" applyAlignment="1">
      <alignment vertical="center"/>
    </xf>
    <xf numFmtId="0" fontId="21" fillId="0" borderId="14" xfId="0" applyFont="1" applyBorder="1" applyAlignment="1">
      <alignment vertical="center" wrapText="1"/>
    </xf>
    <xf numFmtId="0" fontId="0" fillId="9" borderId="70" xfId="0" applyFill="1" applyBorder="1"/>
    <xf numFmtId="0" fontId="0" fillId="0" borderId="70" xfId="0" applyFill="1" applyBorder="1"/>
    <xf numFmtId="0" fontId="0" fillId="0" borderId="71" xfId="0" applyFill="1" applyBorder="1"/>
    <xf numFmtId="0" fontId="10" fillId="0" borderId="5" xfId="0" applyFont="1" applyFill="1" applyBorder="1" applyAlignment="1">
      <alignment vertical="center" wrapText="1"/>
    </xf>
    <xf numFmtId="0" fontId="10" fillId="0" borderId="11" xfId="0" applyFont="1" applyBorder="1" applyAlignment="1">
      <alignment vertical="center" wrapText="1"/>
    </xf>
    <xf numFmtId="0" fontId="10" fillId="0" borderId="4" xfId="0" applyFont="1" applyBorder="1" applyAlignment="1">
      <alignment vertical="center" wrapText="1"/>
    </xf>
    <xf numFmtId="0" fontId="10" fillId="0" borderId="12" xfId="0" applyFont="1" applyBorder="1" applyAlignment="1">
      <alignment vertical="center" wrapText="1"/>
    </xf>
    <xf numFmtId="0" fontId="10" fillId="0" borderId="9" xfId="0" applyFont="1" applyBorder="1" applyAlignment="1">
      <alignment vertical="center" wrapText="1"/>
    </xf>
    <xf numFmtId="0" fontId="0" fillId="0" borderId="36" xfId="0" applyFill="1" applyBorder="1"/>
    <xf numFmtId="0" fontId="0" fillId="0" borderId="41" xfId="0" applyFill="1" applyBorder="1"/>
    <xf numFmtId="0" fontId="9" fillId="0" borderId="0" xfId="0" applyFont="1"/>
    <xf numFmtId="0" fontId="35" fillId="10" borderId="18" xfId="0" applyFont="1" applyFill="1" applyBorder="1" applyAlignment="1" applyProtection="1">
      <alignment horizontal="center" vertical="center"/>
    </xf>
    <xf numFmtId="0" fontId="23" fillId="0" borderId="1" xfId="0" applyFont="1" applyBorder="1" applyAlignment="1" applyProtection="1">
      <alignment vertical="center"/>
    </xf>
    <xf numFmtId="0" fontId="23" fillId="0" borderId="19" xfId="0" applyFont="1" applyBorder="1" applyAlignment="1" applyProtection="1">
      <alignment vertical="center"/>
    </xf>
    <xf numFmtId="0" fontId="35" fillId="0" borderId="15" xfId="0" applyFont="1" applyFill="1" applyBorder="1" applyAlignment="1" applyProtection="1">
      <alignment horizontal="center" vertical="center" wrapText="1"/>
    </xf>
    <xf numFmtId="0" fontId="8" fillId="0" borderId="0" xfId="0" applyFont="1" applyProtection="1"/>
    <xf numFmtId="0" fontId="23" fillId="10" borderId="1" xfId="0" applyFont="1" applyFill="1" applyBorder="1" applyAlignment="1" applyProtection="1">
      <alignment horizontal="center" vertical="center"/>
    </xf>
    <xf numFmtId="0" fontId="23" fillId="10" borderId="16" xfId="0" applyFont="1" applyFill="1" applyBorder="1" applyAlignment="1" applyProtection="1">
      <alignment horizontal="center" vertical="center"/>
    </xf>
    <xf numFmtId="0" fontId="23" fillId="10" borderId="18" xfId="0" applyFont="1" applyFill="1" applyBorder="1" applyAlignment="1" applyProtection="1">
      <alignment horizontal="center" vertical="center"/>
    </xf>
    <xf numFmtId="0" fontId="8" fillId="0" borderId="56" xfId="0" applyFont="1" applyFill="1" applyBorder="1" applyAlignment="1" applyProtection="1">
      <alignment vertical="center"/>
      <protection locked="0"/>
    </xf>
    <xf numFmtId="0" fontId="24" fillId="0" borderId="0" xfId="1" applyFont="1" applyProtection="1">
      <protection locked="0"/>
    </xf>
    <xf numFmtId="0" fontId="24" fillId="0" borderId="0" xfId="1" applyFont="1" applyProtection="1"/>
    <xf numFmtId="0" fontId="41" fillId="7" borderId="0" xfId="0" applyFont="1" applyFill="1" applyAlignment="1" applyProtection="1">
      <alignment horizontal="left" wrapText="1"/>
    </xf>
    <xf numFmtId="0" fontId="30" fillId="0" borderId="1" xfId="0" applyFont="1" applyBorder="1" applyAlignment="1" applyProtection="1">
      <alignment horizontal="center" vertical="center" wrapText="1"/>
    </xf>
    <xf numFmtId="0" fontId="8" fillId="0" borderId="53" xfId="0" applyFont="1" applyFill="1" applyBorder="1" applyAlignment="1" applyProtection="1">
      <alignment vertical="center" wrapText="1"/>
      <protection locked="0"/>
    </xf>
    <xf numFmtId="0" fontId="8" fillId="0" borderId="53" xfId="0" applyFont="1" applyFill="1" applyBorder="1" applyAlignment="1" applyProtection="1">
      <alignment horizontal="center" vertical="center" wrapText="1"/>
      <protection locked="0"/>
    </xf>
    <xf numFmtId="0" fontId="8" fillId="7" borderId="22" xfId="0" applyFont="1" applyFill="1" applyBorder="1" applyProtection="1"/>
    <xf numFmtId="0" fontId="8" fillId="7" borderId="23" xfId="0" applyFont="1" applyFill="1" applyBorder="1" applyProtection="1"/>
    <xf numFmtId="0" fontId="8" fillId="7" borderId="33" xfId="0" applyFont="1" applyFill="1" applyBorder="1" applyAlignment="1" applyProtection="1">
      <alignment vertical="center"/>
    </xf>
    <xf numFmtId="0" fontId="8" fillId="7" borderId="0" xfId="0" applyFont="1" applyFill="1" applyBorder="1" applyAlignment="1" applyProtection="1">
      <alignment vertical="center"/>
    </xf>
    <xf numFmtId="0" fontId="8" fillId="7" borderId="0" xfId="0" applyFont="1" applyFill="1" applyBorder="1" applyProtection="1"/>
    <xf numFmtId="0" fontId="8" fillId="7" borderId="35" xfId="0" applyFont="1" applyFill="1" applyBorder="1" applyAlignment="1" applyProtection="1">
      <alignment vertical="center"/>
    </xf>
    <xf numFmtId="0" fontId="8" fillId="7" borderId="20" xfId="0" applyFont="1" applyFill="1" applyBorder="1" applyAlignment="1" applyProtection="1">
      <alignment vertical="center"/>
    </xf>
    <xf numFmtId="0" fontId="8" fillId="7" borderId="20" xfId="0" applyFont="1" applyFill="1" applyBorder="1" applyProtection="1"/>
    <xf numFmtId="0" fontId="42" fillId="7" borderId="20" xfId="1" applyFont="1" applyFill="1" applyBorder="1" applyProtection="1"/>
    <xf numFmtId="0" fontId="8" fillId="7" borderId="24" xfId="0" applyFont="1" applyFill="1" applyBorder="1" applyProtection="1"/>
    <xf numFmtId="0" fontId="8" fillId="7" borderId="15" xfId="0" applyFont="1" applyFill="1" applyBorder="1" applyProtection="1"/>
    <xf numFmtId="0" fontId="8" fillId="7" borderId="10" xfId="0" applyFont="1" applyFill="1" applyBorder="1" applyProtection="1"/>
    <xf numFmtId="0" fontId="35" fillId="0" borderId="72" xfId="0" applyFont="1" applyFill="1" applyBorder="1" applyAlignment="1" applyProtection="1">
      <alignment vertical="center"/>
      <protection locked="0"/>
    </xf>
    <xf numFmtId="0" fontId="30" fillId="0" borderId="21" xfId="0" applyFont="1" applyBorder="1" applyAlignment="1" applyProtection="1">
      <alignment horizontal="center" vertical="center" wrapText="1"/>
    </xf>
    <xf numFmtId="0" fontId="23" fillId="10" borderId="19" xfId="0" applyFont="1" applyFill="1" applyBorder="1" applyAlignment="1" applyProtection="1">
      <alignment horizontal="center" vertical="center"/>
    </xf>
    <xf numFmtId="0" fontId="30" fillId="0" borderId="1" xfId="0" applyFont="1" applyFill="1" applyBorder="1" applyAlignment="1" applyProtection="1">
      <alignment horizontal="center" vertical="center" wrapText="1"/>
    </xf>
    <xf numFmtId="0" fontId="35" fillId="0" borderId="1" xfId="0" applyFont="1" applyBorder="1" applyAlignment="1" applyProtection="1">
      <alignment horizontal="center" vertical="center" wrapText="1"/>
    </xf>
    <xf numFmtId="0" fontId="0" fillId="0" borderId="22" xfId="0" applyFont="1" applyFill="1" applyBorder="1" applyProtection="1"/>
    <xf numFmtId="0" fontId="0" fillId="0" borderId="33" xfId="0" applyFont="1" applyFill="1" applyBorder="1" applyProtection="1"/>
    <xf numFmtId="0" fontId="8" fillId="0" borderId="33" xfId="0" applyFont="1" applyFill="1" applyBorder="1" applyProtection="1"/>
    <xf numFmtId="0" fontId="0" fillId="0" borderId="35" xfId="0" applyFont="1" applyFill="1" applyBorder="1" applyProtection="1"/>
    <xf numFmtId="0" fontId="35" fillId="0" borderId="24"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xf>
    <xf numFmtId="0" fontId="35" fillId="0" borderId="1" xfId="0" applyFont="1" applyFill="1" applyBorder="1" applyAlignment="1" applyProtection="1">
      <alignment horizontal="center" vertical="center" wrapText="1"/>
    </xf>
    <xf numFmtId="0" fontId="8" fillId="0" borderId="69" xfId="0" applyFont="1" applyFill="1" applyBorder="1" applyAlignment="1" applyProtection="1">
      <alignment vertical="center"/>
      <protection locked="0"/>
    </xf>
    <xf numFmtId="0" fontId="8" fillId="0" borderId="57" xfId="0" applyFont="1" applyFill="1" applyBorder="1" applyAlignment="1" applyProtection="1">
      <protection locked="0"/>
    </xf>
    <xf numFmtId="0" fontId="35" fillId="0" borderId="52" xfId="0" applyFont="1" applyFill="1" applyBorder="1" applyAlignment="1" applyProtection="1">
      <alignment vertical="center"/>
      <protection locked="0"/>
    </xf>
    <xf numFmtId="0" fontId="8" fillId="0" borderId="57" xfId="0" applyFont="1" applyFill="1" applyBorder="1" applyAlignment="1" applyProtection="1">
      <alignment vertical="center"/>
      <protection locked="0"/>
    </xf>
    <xf numFmtId="0" fontId="44" fillId="0" borderId="0" xfId="0" applyFont="1" applyProtection="1"/>
    <xf numFmtId="0" fontId="35" fillId="0" borderId="16" xfId="0" applyFont="1" applyFill="1" applyBorder="1" applyAlignment="1" applyProtection="1">
      <alignment horizontal="center" vertical="center" wrapText="1"/>
    </xf>
    <xf numFmtId="0" fontId="35" fillId="0" borderId="54" xfId="0" applyFont="1" applyFill="1" applyBorder="1" applyAlignment="1" applyProtection="1">
      <alignment vertical="center"/>
      <protection locked="0"/>
    </xf>
    <xf numFmtId="0" fontId="35" fillId="0" borderId="69" xfId="0" applyFont="1" applyFill="1" applyBorder="1" applyAlignment="1" applyProtection="1">
      <alignment vertical="center"/>
      <protection locked="0"/>
    </xf>
    <xf numFmtId="0" fontId="35" fillId="0" borderId="1" xfId="0" applyFont="1" applyBorder="1" applyAlignment="1" applyProtection="1">
      <alignment vertical="center" wrapText="1"/>
    </xf>
    <xf numFmtId="0" fontId="35" fillId="0" borderId="55" xfId="0" applyFont="1" applyFill="1" applyBorder="1" applyAlignment="1" applyProtection="1">
      <alignment vertical="center"/>
      <protection locked="0"/>
    </xf>
    <xf numFmtId="0" fontId="35" fillId="0" borderId="60" xfId="0" applyFont="1" applyFill="1" applyBorder="1" applyAlignment="1" applyProtection="1">
      <alignment vertical="center"/>
      <protection locked="0"/>
    </xf>
    <xf numFmtId="0" fontId="35" fillId="0" borderId="61" xfId="0" applyFont="1" applyFill="1" applyBorder="1" applyAlignment="1" applyProtection="1">
      <alignment vertical="center"/>
      <protection locked="0"/>
    </xf>
    <xf numFmtId="0" fontId="35" fillId="0" borderId="53" xfId="0" applyFont="1" applyFill="1" applyBorder="1" applyAlignment="1" applyProtection="1">
      <alignment vertical="center"/>
      <protection locked="0"/>
    </xf>
    <xf numFmtId="0" fontId="35" fillId="10" borderId="69" xfId="0" applyFont="1" applyFill="1" applyBorder="1" applyAlignment="1" applyProtection="1">
      <alignment horizontal="center" vertical="center"/>
    </xf>
    <xf numFmtId="0" fontId="35" fillId="10" borderId="56" xfId="0" applyFont="1" applyFill="1" applyBorder="1" applyAlignment="1" applyProtection="1">
      <alignment horizontal="center" vertical="center"/>
    </xf>
    <xf numFmtId="0" fontId="35" fillId="10" borderId="60" xfId="0" applyFont="1" applyFill="1" applyBorder="1" applyAlignment="1" applyProtection="1">
      <alignment horizontal="center" vertical="center"/>
    </xf>
    <xf numFmtId="0" fontId="35" fillId="10" borderId="57" xfId="0" applyFont="1" applyFill="1" applyBorder="1" applyAlignment="1" applyProtection="1">
      <alignment horizontal="center" vertical="center"/>
    </xf>
    <xf numFmtId="0" fontId="41" fillId="7" borderId="0" xfId="0" applyFont="1" applyFill="1" applyBorder="1" applyAlignment="1" applyProtection="1">
      <alignment vertical="center"/>
    </xf>
    <xf numFmtId="0" fontId="8" fillId="0" borderId="53" xfId="0" applyFont="1" applyBorder="1" applyProtection="1"/>
    <xf numFmtId="0" fontId="8" fillId="0" borderId="55" xfId="0" applyFont="1" applyBorder="1" applyProtection="1"/>
    <xf numFmtId="0" fontId="8" fillId="0" borderId="61" xfId="0" applyFont="1" applyFill="1" applyBorder="1" applyAlignment="1" applyProtection="1">
      <alignment vertical="center" wrapText="1"/>
      <protection locked="0"/>
    </xf>
    <xf numFmtId="0" fontId="8" fillId="0" borderId="55" xfId="0" applyFont="1" applyFill="1" applyBorder="1" applyAlignment="1" applyProtection="1">
      <alignment vertical="center" wrapText="1"/>
      <protection locked="0"/>
    </xf>
    <xf numFmtId="0" fontId="35" fillId="0" borderId="16" xfId="0" applyFont="1" applyBorder="1" applyAlignment="1" applyProtection="1">
      <alignment vertical="center" wrapText="1"/>
    </xf>
    <xf numFmtId="0" fontId="43" fillId="0" borderId="0" xfId="0" applyFont="1" applyBorder="1" applyAlignment="1" applyProtection="1">
      <alignment vertical="center"/>
    </xf>
    <xf numFmtId="0" fontId="23" fillId="0" borderId="0" xfId="0" applyFont="1" applyBorder="1" applyAlignment="1" applyProtection="1">
      <alignment vertical="center"/>
    </xf>
    <xf numFmtId="0" fontId="8" fillId="0" borderId="0" xfId="0" applyFont="1" applyFill="1" applyBorder="1" applyAlignment="1" applyProtection="1">
      <alignment horizontal="center" vertical="center" wrapText="1"/>
    </xf>
    <xf numFmtId="0" fontId="8" fillId="7" borderId="0" xfId="0" applyFont="1" applyFill="1" applyProtection="1"/>
    <xf numFmtId="0" fontId="8" fillId="0" borderId="1" xfId="0" applyFont="1" applyBorder="1" applyAlignment="1" applyProtection="1">
      <alignment horizontal="left" vertical="center" wrapText="1"/>
    </xf>
    <xf numFmtId="0" fontId="8" fillId="0" borderId="1" xfId="0" applyFont="1" applyFill="1" applyBorder="1" applyAlignment="1" applyProtection="1">
      <alignment horizontal="left" vertical="center" wrapText="1"/>
    </xf>
    <xf numFmtId="0" fontId="8" fillId="10" borderId="1" xfId="0" applyFont="1" applyFill="1" applyBorder="1" applyAlignment="1" applyProtection="1">
      <alignment horizontal="center" vertical="center" wrapText="1"/>
    </xf>
    <xf numFmtId="0" fontId="8" fillId="7" borderId="0" xfId="0" applyFont="1" applyFill="1" applyAlignment="1" applyProtection="1">
      <alignment vertical="center"/>
    </xf>
    <xf numFmtId="0" fontId="8" fillId="0" borderId="1" xfId="0" applyFont="1" applyBorder="1" applyAlignment="1" applyProtection="1">
      <alignment horizontal="center" vertical="center" wrapText="1"/>
    </xf>
    <xf numFmtId="0" fontId="8" fillId="10" borderId="1" xfId="0" applyFont="1" applyFill="1" applyBorder="1" applyAlignment="1" applyProtection="1">
      <alignment horizontal="center" vertical="center"/>
    </xf>
    <xf numFmtId="0" fontId="23" fillId="10" borderId="16" xfId="0" applyFont="1" applyFill="1" applyBorder="1" applyAlignment="1" applyProtection="1">
      <alignment horizontal="center" vertical="center"/>
    </xf>
    <xf numFmtId="0" fontId="23" fillId="10" borderId="18"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17"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42" fillId="7" borderId="0" xfId="1" applyFont="1" applyFill="1" applyBorder="1" applyProtection="1"/>
    <xf numFmtId="14" fontId="35" fillId="0" borderId="69" xfId="0" applyNumberFormat="1" applyFont="1" applyFill="1" applyBorder="1" applyAlignment="1" applyProtection="1">
      <alignment vertical="center"/>
    </xf>
    <xf numFmtId="14" fontId="35" fillId="0" borderId="60" xfId="0" applyNumberFormat="1" applyFont="1" applyFill="1" applyBorder="1" applyAlignment="1" applyProtection="1">
      <alignment vertical="center"/>
    </xf>
    <xf numFmtId="0" fontId="35" fillId="0" borderId="61" xfId="0" applyFont="1" applyFill="1" applyBorder="1" applyAlignment="1" applyProtection="1">
      <alignment vertical="center"/>
    </xf>
    <xf numFmtId="0" fontId="35" fillId="0" borderId="60" xfId="0" applyFont="1" applyFill="1" applyBorder="1" applyAlignment="1" applyProtection="1">
      <alignment vertical="center"/>
    </xf>
    <xf numFmtId="14" fontId="35" fillId="0" borderId="56" xfId="0" applyNumberFormat="1" applyFont="1" applyFill="1" applyBorder="1" applyAlignment="1" applyProtection="1">
      <alignment vertical="center"/>
    </xf>
    <xf numFmtId="14" fontId="35" fillId="0" borderId="52" xfId="0" applyNumberFormat="1" applyFont="1" applyFill="1" applyBorder="1" applyAlignment="1" applyProtection="1">
      <alignment vertical="center"/>
    </xf>
    <xf numFmtId="0" fontId="35" fillId="0" borderId="53" xfId="0" applyFont="1" applyFill="1" applyBorder="1" applyAlignment="1" applyProtection="1">
      <alignment vertical="center"/>
    </xf>
    <xf numFmtId="0" fontId="35" fillId="0" borderId="52" xfId="0" applyFont="1" applyFill="1" applyBorder="1" applyAlignment="1" applyProtection="1">
      <alignment vertical="center"/>
    </xf>
    <xf numFmtId="0" fontId="35" fillId="0" borderId="72" xfId="0" applyFont="1" applyFill="1" applyBorder="1" applyAlignment="1" applyProtection="1">
      <alignment vertical="center"/>
    </xf>
    <xf numFmtId="14" fontId="35" fillId="0" borderId="54" xfId="0" applyNumberFormat="1" applyFont="1" applyFill="1" applyBorder="1" applyAlignment="1" applyProtection="1">
      <alignment vertical="center"/>
    </xf>
    <xf numFmtId="0" fontId="35" fillId="0" borderId="55" xfId="0" applyFont="1" applyFill="1" applyBorder="1" applyAlignment="1" applyProtection="1">
      <alignment vertical="center"/>
    </xf>
    <xf numFmtId="0" fontId="35" fillId="0" borderId="54" xfId="0" applyFont="1" applyFill="1" applyBorder="1" applyAlignment="1" applyProtection="1">
      <alignment vertical="center"/>
    </xf>
    <xf numFmtId="0" fontId="8" fillId="0" borderId="69" xfId="0" applyFont="1" applyFill="1" applyBorder="1" applyAlignment="1" applyProtection="1">
      <alignment vertical="center" wrapText="1"/>
    </xf>
    <xf numFmtId="0" fontId="8" fillId="0" borderId="61" xfId="0" applyFont="1" applyFill="1" applyBorder="1" applyAlignment="1" applyProtection="1">
      <alignment vertical="center" wrapText="1"/>
    </xf>
    <xf numFmtId="0" fontId="8" fillId="0" borderId="69" xfId="0" applyFont="1" applyFill="1" applyBorder="1" applyAlignment="1" applyProtection="1">
      <alignment vertical="center"/>
    </xf>
    <xf numFmtId="16" fontId="35" fillId="0" borderId="52" xfId="0" applyNumberFormat="1" applyFont="1" applyFill="1" applyBorder="1" applyAlignment="1" applyProtection="1">
      <alignment vertical="center"/>
    </xf>
    <xf numFmtId="0" fontId="8" fillId="0" borderId="56" xfId="0" applyFont="1" applyFill="1" applyBorder="1" applyAlignment="1" applyProtection="1">
      <alignment vertical="center" wrapText="1"/>
    </xf>
    <xf numFmtId="0" fontId="8" fillId="0" borderId="53" xfId="0" applyFont="1" applyFill="1" applyBorder="1" applyAlignment="1" applyProtection="1">
      <alignment vertical="center" wrapText="1"/>
    </xf>
    <xf numFmtId="0" fontId="8" fillId="0" borderId="56" xfId="0" applyFont="1" applyFill="1" applyBorder="1" applyAlignment="1" applyProtection="1">
      <alignment vertical="center"/>
    </xf>
    <xf numFmtId="0" fontId="8" fillId="0" borderId="56" xfId="0" applyFont="1" applyFill="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0" fontId="8" fillId="0" borderId="57" xfId="0" applyFont="1" applyFill="1" applyBorder="1" applyAlignment="1" applyProtection="1">
      <alignment vertical="center" wrapText="1"/>
    </xf>
    <xf numFmtId="0" fontId="8" fillId="0" borderId="55" xfId="0" applyFont="1" applyFill="1" applyBorder="1" applyAlignment="1" applyProtection="1">
      <alignment vertical="center" wrapText="1"/>
    </xf>
    <xf numFmtId="0" fontId="8" fillId="0" borderId="57" xfId="0" applyFont="1" applyFill="1" applyBorder="1" applyAlignment="1" applyProtection="1"/>
    <xf numFmtId="0" fontId="8" fillId="0" borderId="57" xfId="0" applyFont="1" applyFill="1" applyBorder="1" applyAlignment="1" applyProtection="1">
      <alignment vertical="center"/>
    </xf>
    <xf numFmtId="0" fontId="35" fillId="0" borderId="15" xfId="0" applyFont="1" applyFill="1" applyBorder="1" applyAlignment="1" applyProtection="1">
      <alignment vertical="center"/>
    </xf>
    <xf numFmtId="0" fontId="35" fillId="0" borderId="61" xfId="0" applyNumberFormat="1" applyFont="1" applyFill="1" applyBorder="1" applyAlignment="1" applyProtection="1">
      <alignment vertical="center"/>
      <protection locked="0"/>
    </xf>
    <xf numFmtId="0" fontId="8" fillId="0" borderId="53" xfId="0" applyNumberFormat="1" applyFont="1" applyFill="1" applyBorder="1" applyAlignment="1" applyProtection="1">
      <alignment vertical="center" wrapText="1"/>
      <protection locked="0"/>
    </xf>
    <xf numFmtId="0" fontId="8" fillId="0" borderId="53" xfId="0" applyNumberFormat="1" applyFont="1" applyFill="1" applyBorder="1" applyAlignment="1" applyProtection="1">
      <alignment horizontal="center" vertical="center" wrapText="1"/>
      <protection locked="0"/>
    </xf>
    <xf numFmtId="0" fontId="8" fillId="0" borderId="55" xfId="0" applyNumberFormat="1" applyFont="1" applyFill="1" applyBorder="1" applyAlignment="1" applyProtection="1">
      <alignment vertical="center" wrapText="1"/>
      <protection locked="0"/>
    </xf>
    <xf numFmtId="0" fontId="7" fillId="0" borderId="0" xfId="0" applyFont="1" applyProtection="1"/>
    <xf numFmtId="0" fontId="6" fillId="0" borderId="4" xfId="0" applyFont="1" applyBorder="1" applyAlignment="1">
      <alignment horizontal="left" vertical="center" wrapText="1"/>
    </xf>
    <xf numFmtId="164" fontId="35" fillId="0" borderId="69" xfId="0" applyNumberFormat="1" applyFont="1" applyFill="1" applyBorder="1" applyAlignment="1" applyProtection="1">
      <alignment vertical="center"/>
      <protection locked="0"/>
    </xf>
    <xf numFmtId="164" fontId="35" fillId="0" borderId="60" xfId="0" applyNumberFormat="1" applyFont="1" applyFill="1" applyBorder="1" applyAlignment="1" applyProtection="1">
      <alignment vertical="center"/>
      <protection locked="0"/>
    </xf>
    <xf numFmtId="164" fontId="35" fillId="0" borderId="56" xfId="0" applyNumberFormat="1" applyFont="1" applyFill="1" applyBorder="1" applyAlignment="1" applyProtection="1">
      <alignment vertical="center"/>
      <protection locked="0"/>
    </xf>
    <xf numFmtId="164" fontId="35" fillId="0" borderId="52" xfId="0" applyNumberFormat="1" applyFont="1" applyFill="1" applyBorder="1" applyAlignment="1" applyProtection="1">
      <alignment vertical="center"/>
      <protection locked="0"/>
    </xf>
    <xf numFmtId="164" fontId="35" fillId="0" borderId="57" xfId="0" applyNumberFormat="1" applyFont="1" applyFill="1" applyBorder="1" applyAlignment="1" applyProtection="1">
      <alignment vertical="center"/>
      <protection locked="0"/>
    </xf>
    <xf numFmtId="164" fontId="35" fillId="0" borderId="54" xfId="0" applyNumberFormat="1" applyFont="1" applyFill="1" applyBorder="1" applyAlignment="1" applyProtection="1">
      <alignment vertical="center"/>
      <protection locked="0"/>
    </xf>
    <xf numFmtId="164" fontId="35" fillId="0" borderId="75" xfId="0" applyNumberFormat="1" applyFont="1" applyFill="1" applyBorder="1" applyAlignment="1" applyProtection="1">
      <alignment vertical="center"/>
      <protection locked="0"/>
    </xf>
    <xf numFmtId="164" fontId="8" fillId="0" borderId="0" xfId="0" applyNumberFormat="1" applyFont="1" applyProtection="1">
      <protection locked="0"/>
    </xf>
    <xf numFmtId="164" fontId="35" fillId="0" borderId="76" xfId="0" applyNumberFormat="1" applyFont="1" applyFill="1" applyBorder="1" applyAlignment="1" applyProtection="1">
      <alignment vertical="center"/>
      <protection locked="0"/>
    </xf>
    <xf numFmtId="0" fontId="23" fillId="10" borderId="16" xfId="0" applyFont="1" applyFill="1" applyBorder="1" applyAlignment="1" applyProtection="1">
      <alignment horizontal="center" vertical="center"/>
    </xf>
    <xf numFmtId="0" fontId="8" fillId="0" borderId="52" xfId="0" applyFont="1" applyFill="1" applyBorder="1" applyAlignment="1" applyProtection="1">
      <alignment horizontal="center" vertical="center"/>
      <protection locked="0"/>
    </xf>
    <xf numFmtId="0" fontId="8" fillId="0" borderId="54" xfId="0" applyFont="1" applyFill="1" applyBorder="1" applyAlignment="1" applyProtection="1">
      <alignment horizontal="center" vertical="center"/>
      <protection locked="0"/>
    </xf>
    <xf numFmtId="0" fontId="18" fillId="0" borderId="13" xfId="0" applyFont="1" applyBorder="1" applyAlignment="1">
      <alignment horizontal="left" vertical="center" wrapText="1"/>
    </xf>
    <xf numFmtId="0" fontId="18" fillId="0" borderId="2" xfId="0" applyFont="1" applyBorder="1" applyAlignment="1">
      <alignment horizontal="left" vertical="center" wrapText="1"/>
    </xf>
    <xf numFmtId="0" fontId="18" fillId="0" borderId="7" xfId="0" applyFont="1" applyBorder="1" applyAlignment="1">
      <alignment horizontal="left" vertical="center" wrapText="1"/>
    </xf>
    <xf numFmtId="0" fontId="30" fillId="0" borderId="16" xfId="0" applyFont="1" applyFill="1" applyBorder="1" applyAlignment="1" applyProtection="1">
      <alignment horizontal="center" vertical="center" wrapText="1"/>
    </xf>
    <xf numFmtId="0" fontId="45" fillId="0" borderId="22" xfId="0" applyFont="1" applyBorder="1" applyAlignment="1" applyProtection="1">
      <alignment horizontal="center" vertical="center" wrapText="1"/>
    </xf>
    <xf numFmtId="0" fontId="8" fillId="0" borderId="62" xfId="0" applyFont="1" applyFill="1" applyBorder="1" applyAlignment="1" applyProtection="1">
      <alignment horizontal="center" vertical="center"/>
      <protection locked="0"/>
    </xf>
    <xf numFmtId="0" fontId="23" fillId="10" borderId="16" xfId="0" applyFont="1" applyFill="1" applyBorder="1" applyAlignment="1" applyProtection="1">
      <alignment horizontal="center" vertical="center"/>
    </xf>
    <xf numFmtId="0" fontId="8" fillId="0" borderId="53" xfId="0" applyFont="1" applyFill="1" applyBorder="1" applyProtection="1">
      <protection locked="0"/>
    </xf>
    <xf numFmtId="0" fontId="8" fillId="0" borderId="55" xfId="0" applyFont="1" applyFill="1" applyBorder="1" applyProtection="1">
      <protection locked="0"/>
    </xf>
    <xf numFmtId="0" fontId="3" fillId="0" borderId="0" xfId="0" applyFont="1"/>
    <xf numFmtId="0" fontId="21" fillId="7" borderId="22" xfId="0" applyFont="1" applyFill="1" applyBorder="1" applyProtection="1"/>
    <xf numFmtId="0" fontId="8" fillId="0" borderId="61" xfId="0" applyFont="1" applyFill="1" applyBorder="1" applyAlignment="1" applyProtection="1">
      <alignment vertical="center"/>
      <protection locked="0"/>
    </xf>
    <xf numFmtId="0" fontId="8" fillId="0" borderId="53" xfId="0" applyFont="1" applyFill="1" applyBorder="1" applyAlignment="1" applyProtection="1">
      <alignment vertical="center"/>
      <protection locked="0"/>
    </xf>
    <xf numFmtId="0" fontId="8" fillId="0" borderId="55" xfId="0" applyFont="1" applyFill="1" applyBorder="1" applyAlignment="1" applyProtection="1">
      <alignment vertical="center"/>
      <protection locked="0"/>
    </xf>
    <xf numFmtId="0" fontId="2" fillId="0" borderId="0" xfId="0" applyFont="1"/>
    <xf numFmtId="0" fontId="18" fillId="0" borderId="2" xfId="0" applyFont="1" applyBorder="1" applyAlignment="1">
      <alignment vertical="center" wrapText="1"/>
    </xf>
    <xf numFmtId="0" fontId="18" fillId="0" borderId="5" xfId="0" applyFont="1" applyBorder="1" applyAlignment="1">
      <alignment vertical="center" wrapText="1"/>
    </xf>
    <xf numFmtId="0" fontId="18" fillId="0" borderId="7" xfId="0" applyFont="1" applyBorder="1" applyAlignment="1">
      <alignment vertical="center" wrapText="1"/>
    </xf>
    <xf numFmtId="0" fontId="18" fillId="0" borderId="3" xfId="0" applyFont="1" applyBorder="1" applyAlignment="1">
      <alignment vertical="center" wrapText="1"/>
    </xf>
    <xf numFmtId="0" fontId="18" fillId="0" borderId="6" xfId="0" applyFont="1" applyBorder="1" applyAlignment="1">
      <alignment vertical="center" wrapText="1"/>
    </xf>
    <xf numFmtId="0" fontId="18" fillId="0" borderId="8" xfId="0" applyFont="1" applyBorder="1" applyAlignment="1">
      <alignment vertical="center" wrapText="1"/>
    </xf>
    <xf numFmtId="0" fontId="18" fillId="0" borderId="13" xfId="0" applyFont="1" applyBorder="1" applyAlignment="1">
      <alignment vertical="center" wrapText="1"/>
    </xf>
    <xf numFmtId="0" fontId="27" fillId="4" borderId="26" xfId="0" applyFont="1" applyFill="1" applyBorder="1" applyAlignment="1">
      <alignment vertical="center" wrapText="1"/>
    </xf>
    <xf numFmtId="0" fontId="27" fillId="4" borderId="27" xfId="0" applyFont="1" applyFill="1" applyBorder="1" applyAlignment="1">
      <alignment vertical="center" wrapText="1"/>
    </xf>
    <xf numFmtId="0" fontId="27" fillId="4" borderId="28" xfId="0" applyFont="1" applyFill="1" applyBorder="1" applyAlignment="1">
      <alignment vertical="center" wrapText="1"/>
    </xf>
    <xf numFmtId="0" fontId="18" fillId="0" borderId="31" xfId="0" applyFont="1" applyBorder="1" applyAlignment="1">
      <alignment vertical="center" wrapText="1"/>
    </xf>
    <xf numFmtId="0" fontId="18" fillId="0" borderId="29" xfId="0" applyFont="1" applyBorder="1" applyAlignment="1">
      <alignment vertical="center" wrapText="1"/>
    </xf>
    <xf numFmtId="0" fontId="27" fillId="5" borderId="26" xfId="0" applyFont="1" applyFill="1" applyBorder="1" applyAlignment="1">
      <alignment vertical="center" wrapText="1"/>
    </xf>
    <xf numFmtId="0" fontId="27" fillId="5" borderId="27" xfId="0" applyFont="1" applyFill="1" applyBorder="1" applyAlignment="1">
      <alignment vertical="center" wrapText="1"/>
    </xf>
    <xf numFmtId="0" fontId="27" fillId="5" borderId="28" xfId="0" applyFont="1" applyFill="1" applyBorder="1" applyAlignment="1">
      <alignment vertical="center" wrapText="1"/>
    </xf>
    <xf numFmtId="0" fontId="10" fillId="0" borderId="31" xfId="0" applyFont="1" applyBorder="1" applyAlignment="1">
      <alignment vertical="center" wrapText="1"/>
    </xf>
    <xf numFmtId="0" fontId="10" fillId="0" borderId="29" xfId="0" applyFont="1" applyBorder="1" applyAlignment="1">
      <alignment vertical="center" wrapText="1"/>
    </xf>
    <xf numFmtId="0" fontId="21" fillId="4" borderId="26" xfId="0" applyFont="1" applyFill="1" applyBorder="1" applyAlignment="1">
      <alignment vertical="center" wrapText="1"/>
    </xf>
    <xf numFmtId="0" fontId="21" fillId="4" borderId="27" xfId="0" applyFont="1" applyFill="1" applyBorder="1" applyAlignment="1">
      <alignment vertical="center" wrapText="1"/>
    </xf>
    <xf numFmtId="0" fontId="21" fillId="4" borderId="28" xfId="0" applyFont="1" applyFill="1" applyBorder="1" applyAlignment="1">
      <alignment vertical="center" wrapText="1"/>
    </xf>
    <xf numFmtId="0" fontId="10" fillId="0" borderId="13" xfId="0" applyFont="1" applyBorder="1" applyAlignment="1">
      <alignment vertical="center" wrapText="1"/>
    </xf>
    <xf numFmtId="0" fontId="21" fillId="5" borderId="26" xfId="0" applyFont="1" applyFill="1" applyBorder="1" applyAlignment="1">
      <alignment vertical="center" wrapText="1"/>
    </xf>
    <xf numFmtId="0" fontId="21" fillId="5" borderId="27" xfId="0" applyFont="1" applyFill="1" applyBorder="1" applyAlignment="1">
      <alignment vertical="center" wrapText="1"/>
    </xf>
    <xf numFmtId="0" fontId="21" fillId="5" borderId="28" xfId="0" applyFont="1" applyFill="1" applyBorder="1" applyAlignment="1">
      <alignment vertical="center" wrapText="1"/>
    </xf>
    <xf numFmtId="0" fontId="10" fillId="0" borderId="2" xfId="0" applyFont="1" applyBorder="1" applyAlignment="1">
      <alignmen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3" xfId="0" applyFont="1" applyBorder="1" applyAlignment="1">
      <alignment vertical="center" wrapText="1"/>
    </xf>
    <xf numFmtId="0" fontId="10" fillId="0" borderId="6" xfId="0" applyFont="1" applyBorder="1" applyAlignment="1">
      <alignment vertical="center" wrapText="1"/>
    </xf>
    <xf numFmtId="0" fontId="10" fillId="0" borderId="8" xfId="0" applyFont="1" applyBorder="1" applyAlignment="1">
      <alignment vertical="center" wrapText="1"/>
    </xf>
    <xf numFmtId="0" fontId="8" fillId="0" borderId="52" xfId="0" applyFont="1" applyFill="1" applyBorder="1" applyAlignment="1" applyProtection="1">
      <alignment horizontal="center" vertical="center"/>
      <protection locked="0"/>
    </xf>
    <xf numFmtId="0" fontId="8" fillId="0" borderId="53" xfId="0" applyFont="1" applyFill="1" applyBorder="1" applyAlignment="1" applyProtection="1">
      <alignment horizontal="center" vertical="center"/>
      <protection locked="0"/>
    </xf>
    <xf numFmtId="0" fontId="35" fillId="0" borderId="39" xfId="0" applyNumberFormat="1" applyFont="1" applyFill="1" applyBorder="1" applyAlignment="1" applyProtection="1">
      <alignment horizontal="left" vertical="center"/>
      <protection locked="0"/>
    </xf>
    <xf numFmtId="0" fontId="35" fillId="0" borderId="49" xfId="0" applyNumberFormat="1" applyFont="1" applyFill="1" applyBorder="1" applyAlignment="1" applyProtection="1">
      <alignment horizontal="left" vertical="center"/>
      <protection locked="0"/>
    </xf>
    <xf numFmtId="0" fontId="35" fillId="0" borderId="16" xfId="0" applyFont="1" applyBorder="1" applyAlignment="1" applyProtection="1">
      <alignment horizontal="center" vertical="center" wrapText="1"/>
    </xf>
    <xf numFmtId="0" fontId="35" fillId="0" borderId="18" xfId="0" applyFont="1" applyBorder="1" applyAlignment="1" applyProtection="1">
      <alignment horizontal="center" vertical="center" wrapText="1"/>
    </xf>
    <xf numFmtId="0" fontId="8" fillId="0" borderId="60" xfId="0" applyFont="1" applyFill="1" applyBorder="1" applyAlignment="1" applyProtection="1">
      <alignment horizontal="center" vertical="center"/>
      <protection locked="0"/>
    </xf>
    <xf numFmtId="0" fontId="8" fillId="0" borderId="61" xfId="0" applyFont="1" applyFill="1" applyBorder="1" applyAlignment="1" applyProtection="1">
      <alignment horizontal="center" vertical="center"/>
      <protection locked="0"/>
    </xf>
    <xf numFmtId="0" fontId="35" fillId="0" borderId="37" xfId="0" applyNumberFormat="1" applyFont="1" applyFill="1" applyBorder="1" applyAlignment="1" applyProtection="1">
      <alignment horizontal="left" vertical="center"/>
      <protection locked="0"/>
    </xf>
    <xf numFmtId="0" fontId="35" fillId="0" borderId="68" xfId="0" applyNumberFormat="1" applyFont="1" applyFill="1" applyBorder="1" applyAlignment="1" applyProtection="1">
      <alignment horizontal="left" vertical="center"/>
      <protection locked="0"/>
    </xf>
    <xf numFmtId="0" fontId="35" fillId="0" borderId="22" xfId="0" applyFont="1" applyFill="1" applyBorder="1" applyAlignment="1" applyProtection="1">
      <alignment horizontal="center" vertical="center" wrapText="1"/>
    </xf>
    <xf numFmtId="0" fontId="35" fillId="0" borderId="33"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34" xfId="0" applyFont="1" applyFill="1" applyBorder="1" applyAlignment="1" applyProtection="1">
      <alignment horizontal="center" vertical="center" wrapText="1"/>
    </xf>
    <xf numFmtId="0" fontId="8" fillId="0" borderId="23" xfId="0" applyFont="1" applyBorder="1" applyAlignment="1">
      <alignment horizontal="right"/>
    </xf>
    <xf numFmtId="0" fontId="8" fillId="0" borderId="0" xfId="0" applyFont="1" applyFill="1" applyBorder="1" applyAlignment="1" applyProtection="1">
      <alignment horizontal="left" vertical="center" wrapText="1"/>
    </xf>
    <xf numFmtId="0" fontId="23" fillId="10" borderId="16" xfId="0" applyFont="1" applyFill="1" applyBorder="1" applyAlignment="1" applyProtection="1">
      <alignment horizontal="center" vertical="center"/>
    </xf>
    <xf numFmtId="0" fontId="23" fillId="10" borderId="18" xfId="0" applyFont="1" applyFill="1" applyBorder="1" applyAlignment="1" applyProtection="1">
      <alignment horizontal="center" vertical="center"/>
    </xf>
    <xf numFmtId="0" fontId="8" fillId="0" borderId="54" xfId="0" applyFont="1" applyFill="1" applyBorder="1" applyAlignment="1" applyProtection="1">
      <alignment horizontal="center" vertical="center"/>
      <protection locked="0"/>
    </xf>
    <xf numFmtId="0" fontId="8" fillId="0" borderId="55" xfId="0"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wrapText="1"/>
    </xf>
    <xf numFmtId="0" fontId="8" fillId="0" borderId="17" xfId="0" applyFont="1" applyFill="1" applyBorder="1" applyAlignment="1" applyProtection="1">
      <alignment horizontal="center" vertical="center" wrapText="1"/>
    </xf>
    <xf numFmtId="0" fontId="8" fillId="0" borderId="18" xfId="0" applyFont="1" applyFill="1" applyBorder="1" applyAlignment="1" applyProtection="1">
      <alignment horizontal="center" vertical="center" wrapText="1"/>
    </xf>
    <xf numFmtId="0" fontId="8" fillId="6" borderId="16" xfId="0" applyFont="1" applyFill="1" applyBorder="1" applyAlignment="1" applyProtection="1">
      <alignment horizontal="center" vertical="center" wrapText="1"/>
      <protection locked="0"/>
    </xf>
    <xf numFmtId="0" fontId="8" fillId="6" borderId="18" xfId="0" applyFont="1" applyFill="1" applyBorder="1" applyAlignment="1" applyProtection="1">
      <alignment horizontal="center" vertical="center" wrapText="1"/>
      <protection locked="0"/>
    </xf>
    <xf numFmtId="15" fontId="4" fillId="6" borderId="16" xfId="0" applyNumberFormat="1" applyFont="1" applyFill="1" applyBorder="1" applyAlignment="1" applyProtection="1">
      <alignment horizontal="center" vertical="center" wrapText="1"/>
      <protection locked="0"/>
    </xf>
    <xf numFmtId="0" fontId="8" fillId="6" borderId="17" xfId="0" applyFont="1" applyFill="1" applyBorder="1" applyAlignment="1" applyProtection="1">
      <alignment horizontal="center" vertical="center" wrapText="1"/>
      <protection locked="0"/>
    </xf>
    <xf numFmtId="0" fontId="5" fillId="6" borderId="16" xfId="0" applyFont="1" applyFill="1" applyBorder="1" applyAlignment="1" applyProtection="1">
      <alignment horizontal="center" vertical="center" wrapText="1"/>
      <protection locked="0"/>
    </xf>
    <xf numFmtId="0" fontId="35" fillId="0" borderId="40" xfId="0" applyNumberFormat="1" applyFont="1" applyFill="1" applyBorder="1" applyAlignment="1" applyProtection="1">
      <alignment horizontal="left" vertical="center"/>
      <protection locked="0"/>
    </xf>
    <xf numFmtId="0" fontId="35" fillId="0" borderId="50" xfId="0" applyNumberFormat="1" applyFont="1" applyFill="1" applyBorder="1" applyAlignment="1" applyProtection="1">
      <alignment horizontal="left" vertical="center"/>
      <protection locked="0"/>
    </xf>
    <xf numFmtId="0" fontId="35" fillId="0" borderId="21" xfId="0" applyFont="1" applyBorder="1" applyAlignment="1" applyProtection="1">
      <alignment horizontal="center" vertical="center" wrapText="1"/>
    </xf>
    <xf numFmtId="0" fontId="35" fillId="0" borderId="19" xfId="0" applyFont="1" applyBorder="1" applyAlignment="1" applyProtection="1">
      <alignment horizontal="center" vertical="center" wrapText="1"/>
    </xf>
    <xf numFmtId="0" fontId="35" fillId="10" borderId="73" xfId="0" applyFont="1" applyFill="1" applyBorder="1" applyAlignment="1" applyProtection="1">
      <alignment vertical="center"/>
    </xf>
    <xf numFmtId="0" fontId="35" fillId="10" borderId="74" xfId="0" applyFont="1" applyFill="1" applyBorder="1" applyAlignment="1" applyProtection="1">
      <alignment vertical="center"/>
    </xf>
    <xf numFmtId="0" fontId="8" fillId="0" borderId="22"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23" fillId="10" borderId="16" xfId="0" applyFont="1" applyFill="1" applyBorder="1" applyAlignment="1" applyProtection="1">
      <alignment vertical="center"/>
    </xf>
    <xf numFmtId="0" fontId="23" fillId="10" borderId="18" xfId="0" applyFont="1" applyFill="1" applyBorder="1" applyAlignment="1" applyProtection="1">
      <alignment vertical="center"/>
    </xf>
    <xf numFmtId="0" fontId="41" fillId="6" borderId="16" xfId="0" applyFont="1" applyFill="1" applyBorder="1" applyAlignment="1" applyProtection="1">
      <alignment horizontal="center" vertical="center"/>
      <protection locked="0"/>
    </xf>
    <xf numFmtId="0" fontId="41" fillId="6" borderId="17" xfId="0" applyFont="1" applyFill="1" applyBorder="1" applyAlignment="1" applyProtection="1">
      <alignment horizontal="center" vertical="center"/>
      <protection locked="0"/>
    </xf>
    <xf numFmtId="0" fontId="41" fillId="6" borderId="18" xfId="0" applyFont="1" applyFill="1" applyBorder="1" applyAlignment="1" applyProtection="1">
      <alignment horizontal="center" vertical="center"/>
      <protection locked="0"/>
    </xf>
    <xf numFmtId="0" fontId="35" fillId="6" borderId="16" xfId="0" applyFont="1" applyFill="1" applyBorder="1" applyAlignment="1" applyProtection="1">
      <alignment horizontal="left" vertical="top" wrapText="1"/>
      <protection locked="0"/>
    </xf>
    <xf numFmtId="0" fontId="35" fillId="6" borderId="17" xfId="0" applyFont="1" applyFill="1" applyBorder="1" applyAlignment="1" applyProtection="1">
      <alignment horizontal="left" vertical="top" wrapText="1"/>
      <protection locked="0"/>
    </xf>
    <xf numFmtId="0" fontId="35" fillId="6" borderId="18" xfId="0" applyFont="1" applyFill="1" applyBorder="1" applyAlignment="1" applyProtection="1">
      <alignment horizontal="left" vertical="top" wrapText="1"/>
      <protection locked="0"/>
    </xf>
    <xf numFmtId="0" fontId="43" fillId="7" borderId="0" xfId="0" applyFont="1" applyFill="1" applyBorder="1" applyAlignment="1" applyProtection="1">
      <alignment horizontal="left" vertical="center"/>
    </xf>
    <xf numFmtId="0" fontId="41" fillId="7" borderId="0" xfId="0" applyFont="1" applyFill="1" applyAlignment="1" applyProtection="1">
      <alignment horizontal="left" vertical="center" wrapText="1"/>
    </xf>
    <xf numFmtId="0" fontId="23" fillId="0" borderId="16" xfId="0" applyFont="1" applyBorder="1" applyAlignment="1" applyProtection="1">
      <alignment horizontal="left" vertical="center"/>
    </xf>
    <xf numFmtId="0" fontId="23" fillId="0" borderId="18" xfId="0" applyFont="1" applyBorder="1" applyAlignment="1" applyProtection="1">
      <alignment horizontal="left" vertical="center"/>
    </xf>
    <xf numFmtId="0" fontId="23" fillId="6" borderId="16" xfId="0" applyFont="1" applyFill="1" applyBorder="1" applyAlignment="1" applyProtection="1">
      <alignment horizontal="left" vertical="center"/>
      <protection locked="0"/>
    </xf>
    <xf numFmtId="0" fontId="23" fillId="6" borderId="17" xfId="0" applyFont="1" applyFill="1" applyBorder="1" applyAlignment="1" applyProtection="1">
      <alignment horizontal="left" vertical="center"/>
      <protection locked="0"/>
    </xf>
    <xf numFmtId="0" fontId="23" fillId="6" borderId="18" xfId="0" applyFont="1" applyFill="1" applyBorder="1" applyAlignment="1" applyProtection="1">
      <alignment horizontal="left" vertical="center"/>
      <protection locked="0"/>
    </xf>
    <xf numFmtId="0" fontId="35" fillId="0" borderId="22" xfId="0" applyFont="1" applyBorder="1" applyAlignment="1" applyProtection="1">
      <alignment horizontal="center" vertical="center" wrapText="1"/>
    </xf>
    <xf numFmtId="0" fontId="35" fillId="0" borderId="23" xfId="0" applyFont="1" applyBorder="1" applyAlignment="1" applyProtection="1">
      <alignment horizontal="center" vertical="center" wrapText="1"/>
    </xf>
    <xf numFmtId="0" fontId="35" fillId="0" borderId="24" xfId="0" applyFont="1" applyBorder="1" applyAlignment="1" applyProtection="1">
      <alignment horizontal="center" vertical="center" wrapText="1"/>
    </xf>
    <xf numFmtId="0" fontId="35" fillId="0" borderId="33" xfId="0" applyFont="1" applyBorder="1" applyAlignment="1" applyProtection="1">
      <alignment horizontal="center" vertical="center" wrapText="1"/>
    </xf>
    <xf numFmtId="0" fontId="35" fillId="0" borderId="0" xfId="0" applyFont="1" applyBorder="1" applyAlignment="1" applyProtection="1">
      <alignment horizontal="center" vertical="center" wrapText="1"/>
    </xf>
    <xf numFmtId="0" fontId="35" fillId="0" borderId="15" xfId="0" applyFont="1" applyBorder="1" applyAlignment="1" applyProtection="1">
      <alignment horizontal="center" vertical="center" wrapText="1"/>
    </xf>
    <xf numFmtId="0" fontId="35" fillId="0" borderId="17" xfId="0" applyFont="1" applyBorder="1" applyAlignment="1" applyProtection="1">
      <alignment horizontal="center" vertical="center" wrapText="1"/>
    </xf>
    <xf numFmtId="14" fontId="35" fillId="0" borderId="39" xfId="0" applyNumberFormat="1" applyFont="1" applyFill="1" applyBorder="1" applyAlignment="1" applyProtection="1">
      <alignment horizontal="left" vertical="center"/>
      <protection locked="0"/>
    </xf>
    <xf numFmtId="14" fontId="35" fillId="0" borderId="36" xfId="0" applyNumberFormat="1" applyFont="1" applyFill="1" applyBorder="1" applyAlignment="1" applyProtection="1">
      <alignment horizontal="left" vertical="center"/>
      <protection locked="0"/>
    </xf>
    <xf numFmtId="14" fontId="35" fillId="0" borderId="49" xfId="0" applyNumberFormat="1" applyFont="1" applyFill="1" applyBorder="1" applyAlignment="1" applyProtection="1">
      <alignment horizontal="left" vertical="center"/>
      <protection locked="0"/>
    </xf>
    <xf numFmtId="14" fontId="35" fillId="0" borderId="37" xfId="0" applyNumberFormat="1" applyFont="1" applyFill="1" applyBorder="1" applyAlignment="1" applyProtection="1">
      <alignment horizontal="left" vertical="center"/>
      <protection locked="0"/>
    </xf>
    <xf numFmtId="14" fontId="35" fillId="0" borderId="38" xfId="0" applyNumberFormat="1" applyFont="1" applyFill="1" applyBorder="1" applyAlignment="1" applyProtection="1">
      <alignment horizontal="left" vertical="center"/>
      <protection locked="0"/>
    </xf>
    <xf numFmtId="14" fontId="35" fillId="0" borderId="68" xfId="0" applyNumberFormat="1" applyFont="1" applyFill="1" applyBorder="1" applyAlignment="1" applyProtection="1">
      <alignment horizontal="left" vertical="center"/>
      <protection locked="0"/>
    </xf>
    <xf numFmtId="14" fontId="35" fillId="0" borderId="39" xfId="0" applyNumberFormat="1" applyFont="1" applyFill="1" applyBorder="1" applyAlignment="1" applyProtection="1">
      <alignment vertical="center"/>
      <protection locked="0"/>
    </xf>
    <xf numFmtId="14" fontId="35" fillId="0" borderId="36" xfId="0" applyNumberFormat="1" applyFont="1" applyFill="1" applyBorder="1" applyAlignment="1" applyProtection="1">
      <alignment vertical="center"/>
      <protection locked="0"/>
    </xf>
    <xf numFmtId="14" fontId="35" fillId="0" borderId="49" xfId="0" applyNumberFormat="1" applyFont="1" applyFill="1" applyBorder="1" applyAlignment="1" applyProtection="1">
      <alignment vertical="center"/>
      <protection locked="0"/>
    </xf>
    <xf numFmtId="0" fontId="35" fillId="0" borderId="34" xfId="0" applyFont="1" applyBorder="1" applyAlignment="1" applyProtection="1">
      <alignment horizontal="center" vertical="center" wrapText="1"/>
    </xf>
    <xf numFmtId="0" fontId="35" fillId="0" borderId="16" xfId="0" applyFont="1" applyBorder="1" applyAlignment="1" applyProtection="1">
      <alignment horizontal="center" vertical="center"/>
    </xf>
    <xf numFmtId="0" fontId="35" fillId="0" borderId="18" xfId="0" applyFont="1" applyBorder="1" applyAlignment="1" applyProtection="1">
      <alignment horizontal="center" vertical="center"/>
    </xf>
    <xf numFmtId="14" fontId="35" fillId="0" borderId="40" xfId="0" applyNumberFormat="1" applyFont="1" applyFill="1" applyBorder="1" applyAlignment="1" applyProtection="1">
      <alignment vertical="center"/>
      <protection locked="0"/>
    </xf>
    <xf numFmtId="14" fontId="35" fillId="0" borderId="41" xfId="0" applyNumberFormat="1" applyFont="1" applyFill="1" applyBorder="1" applyAlignment="1" applyProtection="1">
      <alignment vertical="center"/>
      <protection locked="0"/>
    </xf>
    <xf numFmtId="14" fontId="35" fillId="0" borderId="50" xfId="0" applyNumberFormat="1" applyFont="1" applyFill="1" applyBorder="1" applyAlignment="1" applyProtection="1">
      <alignment vertical="center"/>
      <protection locked="0"/>
    </xf>
    <xf numFmtId="0" fontId="41" fillId="0" borderId="16" xfId="0" applyFont="1" applyFill="1" applyBorder="1" applyAlignment="1" applyProtection="1">
      <alignment vertical="center" wrapText="1"/>
    </xf>
    <xf numFmtId="0" fontId="41" fillId="0" borderId="17" xfId="0" applyFont="1" applyFill="1" applyBorder="1" applyAlignment="1" applyProtection="1">
      <alignment vertical="center" wrapText="1"/>
    </xf>
    <xf numFmtId="0" fontId="41" fillId="0" borderId="18" xfId="0" applyFont="1" applyFill="1" applyBorder="1" applyAlignment="1" applyProtection="1">
      <alignment vertical="center" wrapText="1"/>
    </xf>
    <xf numFmtId="0" fontId="23" fillId="0" borderId="0" xfId="0" applyFont="1" applyBorder="1" applyAlignment="1" applyProtection="1">
      <alignment horizontal="right" vertical="center"/>
    </xf>
    <xf numFmtId="0" fontId="35" fillId="0" borderId="10" xfId="0" applyFont="1" applyBorder="1" applyAlignment="1" applyProtection="1">
      <alignment horizontal="center" vertical="center" wrapText="1"/>
    </xf>
    <xf numFmtId="0" fontId="23" fillId="6" borderId="16" xfId="0" applyFont="1" applyFill="1" applyBorder="1" applyAlignment="1" applyProtection="1">
      <alignment horizontal="center" vertical="center"/>
      <protection locked="0"/>
    </xf>
    <xf numFmtId="0" fontId="23" fillId="6" borderId="17" xfId="0" applyFont="1" applyFill="1" applyBorder="1" applyAlignment="1" applyProtection="1">
      <alignment horizontal="center" vertical="center"/>
      <protection locked="0"/>
    </xf>
    <xf numFmtId="0" fontId="23" fillId="6" borderId="18" xfId="0" applyFont="1" applyFill="1" applyBorder="1" applyAlignment="1" applyProtection="1">
      <alignment horizontal="center" vertical="center"/>
      <protection locked="0"/>
    </xf>
    <xf numFmtId="0" fontId="35" fillId="11" borderId="16" xfId="0" applyFont="1" applyFill="1" applyBorder="1" applyAlignment="1" applyProtection="1">
      <alignment horizontal="left" vertical="top" wrapText="1"/>
    </xf>
    <xf numFmtId="0" fontId="35" fillId="11" borderId="17" xfId="0" applyFont="1" applyFill="1" applyBorder="1" applyAlignment="1" applyProtection="1">
      <alignment horizontal="left" vertical="top" wrapText="1"/>
    </xf>
    <xf numFmtId="0" fontId="35" fillId="11" borderId="18" xfId="0" applyFont="1" applyFill="1" applyBorder="1" applyAlignment="1" applyProtection="1">
      <alignment horizontal="left" vertical="top" wrapText="1"/>
    </xf>
    <xf numFmtId="0" fontId="23" fillId="0" borderId="0" xfId="0" applyFont="1" applyBorder="1" applyAlignment="1" applyProtection="1">
      <alignment horizontal="left" vertical="center"/>
    </xf>
    <xf numFmtId="14" fontId="35" fillId="0" borderId="40" xfId="0" applyNumberFormat="1" applyFont="1" applyFill="1" applyBorder="1" applyAlignment="1" applyProtection="1">
      <alignment horizontal="left" vertical="center"/>
      <protection locked="0"/>
    </xf>
    <xf numFmtId="14" fontId="35" fillId="0" borderId="41" xfId="0" applyNumberFormat="1" applyFont="1" applyFill="1" applyBorder="1" applyAlignment="1" applyProtection="1">
      <alignment horizontal="left" vertical="center"/>
      <protection locked="0"/>
    </xf>
    <xf numFmtId="14" fontId="35" fillId="0" borderId="50" xfId="0" applyNumberFormat="1" applyFont="1" applyFill="1" applyBorder="1" applyAlignment="1" applyProtection="1">
      <alignment horizontal="left" vertical="center"/>
      <protection locked="0"/>
    </xf>
    <xf numFmtId="0" fontId="17" fillId="0" borderId="43" xfId="0" applyFont="1" applyBorder="1" applyAlignment="1">
      <alignment horizontal="left" vertical="center" wrapText="1"/>
    </xf>
    <xf numFmtId="0" fontId="17" fillId="0" borderId="44" xfId="0" applyFont="1" applyBorder="1" applyAlignment="1">
      <alignment horizontal="left" vertical="center" wrapText="1"/>
    </xf>
    <xf numFmtId="0" fontId="17" fillId="0" borderId="45" xfId="0" applyFont="1" applyBorder="1" applyAlignment="1">
      <alignment horizontal="left" vertical="center" wrapText="1"/>
    </xf>
    <xf numFmtId="0" fontId="18" fillId="0" borderId="31" xfId="0" applyFont="1" applyBorder="1" applyAlignment="1">
      <alignment horizontal="left" vertical="center" wrapText="1"/>
    </xf>
    <xf numFmtId="0" fontId="18" fillId="0" borderId="13" xfId="0" applyFont="1" applyBorder="1" applyAlignment="1">
      <alignment horizontal="left" vertical="center" wrapText="1"/>
    </xf>
    <xf numFmtId="0" fontId="18" fillId="0" borderId="2" xfId="0" applyFont="1" applyBorder="1" applyAlignment="1">
      <alignment horizontal="left" vertical="center" wrapText="1"/>
    </xf>
    <xf numFmtId="0" fontId="18" fillId="0" borderId="7" xfId="0" applyFont="1" applyBorder="1" applyAlignment="1">
      <alignment horizontal="left" vertical="center" wrapText="1"/>
    </xf>
    <xf numFmtId="0" fontId="0" fillId="0" borderId="0" xfId="0" applyFont="1" applyAlignment="1">
      <alignment horizontal="left" vertical="center" wrapText="1"/>
    </xf>
    <xf numFmtId="0" fontId="22" fillId="0" borderId="16" xfId="0" applyFont="1" applyBorder="1" applyAlignment="1">
      <alignment horizontal="left" vertical="center"/>
    </xf>
    <xf numFmtId="0" fontId="22" fillId="0" borderId="18" xfId="0" applyFont="1" applyBorder="1" applyAlignment="1">
      <alignment horizontal="left" vertical="center"/>
    </xf>
    <xf numFmtId="0" fontId="36" fillId="7" borderId="0" xfId="0" applyFont="1" applyFill="1" applyAlignment="1">
      <alignment horizontal="left" wrapText="1"/>
    </xf>
    <xf numFmtId="0" fontId="36" fillId="7" borderId="16" xfId="0" applyFont="1" applyFill="1" applyBorder="1" applyAlignment="1">
      <alignment horizontal="left" vertical="center"/>
    </xf>
    <xf numFmtId="0" fontId="36" fillId="7" borderId="17" xfId="0" applyFont="1" applyFill="1" applyBorder="1" applyAlignment="1">
      <alignment horizontal="left" vertical="center"/>
    </xf>
    <xf numFmtId="0" fontId="36" fillId="6" borderId="16" xfId="0" applyFont="1" applyFill="1" applyBorder="1" applyAlignment="1" applyProtection="1">
      <alignment horizontal="center" vertical="center"/>
      <protection locked="0"/>
    </xf>
    <xf numFmtId="0" fontId="36" fillId="6" borderId="17" xfId="0" applyFont="1" applyFill="1" applyBorder="1" applyAlignment="1" applyProtection="1">
      <alignment horizontal="center" vertical="center"/>
      <protection locked="0"/>
    </xf>
    <xf numFmtId="0" fontId="36" fillId="6" borderId="18" xfId="0" applyFont="1" applyFill="1" applyBorder="1" applyAlignment="1" applyProtection="1">
      <alignment horizontal="center" vertical="center"/>
      <protection locked="0"/>
    </xf>
    <xf numFmtId="0" fontId="23" fillId="0" borderId="16" xfId="0" applyFont="1" applyBorder="1" applyAlignment="1">
      <alignment horizontal="left" vertical="top" wrapText="1"/>
    </xf>
    <xf numFmtId="0" fontId="23" fillId="0" borderId="17" xfId="0" applyFont="1" applyBorder="1" applyAlignment="1">
      <alignment horizontal="left" vertical="top" wrapText="1"/>
    </xf>
    <xf numFmtId="0" fontId="22" fillId="6" borderId="16" xfId="0" applyFont="1" applyFill="1" applyBorder="1" applyAlignment="1" applyProtection="1">
      <alignment horizontal="left" vertical="top" wrapText="1"/>
      <protection locked="0"/>
    </xf>
    <xf numFmtId="0" fontId="22" fillId="6" borderId="17" xfId="0" applyFont="1" applyFill="1" applyBorder="1" applyAlignment="1" applyProtection="1">
      <alignment horizontal="left" vertical="top" wrapText="1"/>
      <protection locked="0"/>
    </xf>
    <xf numFmtId="0" fontId="22" fillId="6" borderId="18" xfId="0" applyFont="1" applyFill="1" applyBorder="1" applyAlignment="1" applyProtection="1">
      <alignment horizontal="left" vertical="top" wrapText="1"/>
      <protection locked="0"/>
    </xf>
    <xf numFmtId="0" fontId="22" fillId="7" borderId="16" xfId="0" applyFont="1" applyFill="1" applyBorder="1" applyAlignment="1">
      <alignment horizontal="left" vertical="center"/>
    </xf>
    <xf numFmtId="0" fontId="22" fillId="7" borderId="17" xfId="0" applyFont="1" applyFill="1" applyBorder="1" applyAlignment="1">
      <alignment horizontal="left" vertical="center"/>
    </xf>
    <xf numFmtId="0" fontId="22" fillId="7" borderId="18" xfId="0" applyFont="1" applyFill="1" applyBorder="1" applyAlignment="1">
      <alignment horizontal="left" vertical="center"/>
    </xf>
    <xf numFmtId="0" fontId="34" fillId="0" borderId="34" xfId="0" applyFont="1" applyBorder="1" applyAlignment="1">
      <alignment horizontal="center" vertical="top" wrapText="1"/>
    </xf>
    <xf numFmtId="0" fontId="34" fillId="0" borderId="19" xfId="0" applyFont="1" applyBorder="1" applyAlignment="1">
      <alignment horizontal="center" vertical="top" wrapText="1"/>
    </xf>
    <xf numFmtId="0" fontId="34" fillId="0" borderId="21"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33" xfId="0" applyFont="1" applyBorder="1" applyAlignment="1">
      <alignment horizontal="center" vertical="top" wrapText="1"/>
    </xf>
    <xf numFmtId="0" fontId="34" fillId="0" borderId="35" xfId="0" applyFont="1" applyBorder="1" applyAlignment="1">
      <alignment horizontal="center" vertical="top" wrapText="1"/>
    </xf>
    <xf numFmtId="0" fontId="34" fillId="0" borderId="22" xfId="0" applyFont="1" applyBorder="1" applyAlignment="1">
      <alignment horizontal="center" vertical="top" wrapText="1"/>
    </xf>
    <xf numFmtId="0" fontId="34" fillId="0" borderId="24" xfId="0" applyFont="1" applyBorder="1" applyAlignment="1">
      <alignment horizontal="center" vertical="top" wrapText="1"/>
    </xf>
    <xf numFmtId="0" fontId="34" fillId="0" borderId="10" xfId="0" applyFont="1" applyBorder="1" applyAlignment="1">
      <alignment horizontal="center" vertical="top" wrapText="1"/>
    </xf>
    <xf numFmtId="0" fontId="22" fillId="0" borderId="17" xfId="0" applyFont="1" applyBorder="1" applyAlignment="1">
      <alignment horizontal="left" vertical="center"/>
    </xf>
    <xf numFmtId="0" fontId="34" fillId="0" borderId="60" xfId="0" applyFont="1" applyBorder="1" applyAlignment="1">
      <alignment horizontal="center" vertical="center"/>
    </xf>
    <xf numFmtId="0" fontId="34" fillId="0" borderId="61" xfId="0" applyFont="1" applyBorder="1" applyAlignment="1">
      <alignment horizontal="center" vertical="center"/>
    </xf>
    <xf numFmtId="0" fontId="34" fillId="0" borderId="60" xfId="0" applyFont="1" applyBorder="1" applyAlignment="1">
      <alignment horizontal="center" vertical="center" wrapText="1"/>
    </xf>
    <xf numFmtId="0" fontId="34" fillId="0" borderId="6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55" xfId="0" applyFont="1" applyBorder="1" applyAlignment="1">
      <alignment horizontal="center" vertical="center" wrapText="1"/>
    </xf>
    <xf numFmtId="0" fontId="15" fillId="0" borderId="62" xfId="0" applyFont="1" applyFill="1" applyBorder="1" applyAlignment="1" applyProtection="1">
      <alignment horizontal="center" vertical="center"/>
      <protection locked="0"/>
    </xf>
    <xf numFmtId="0" fontId="15" fillId="0" borderId="63" xfId="0" applyFont="1" applyFill="1" applyBorder="1" applyAlignment="1" applyProtection="1">
      <alignment horizontal="center" vertical="center"/>
      <protection locked="0"/>
    </xf>
    <xf numFmtId="0" fontId="15" fillId="0" borderId="52" xfId="0" applyFont="1" applyFill="1" applyBorder="1" applyAlignment="1" applyProtection="1">
      <alignment horizontal="center" vertical="center"/>
      <protection locked="0"/>
    </xf>
    <xf numFmtId="0" fontId="15" fillId="0" borderId="53" xfId="0" applyFont="1" applyFill="1" applyBorder="1" applyAlignment="1" applyProtection="1">
      <alignment horizontal="center" vertical="center"/>
      <protection locked="0"/>
    </xf>
    <xf numFmtId="0" fontId="15" fillId="0" borderId="54" xfId="0" applyFont="1" applyFill="1" applyBorder="1" applyAlignment="1" applyProtection="1">
      <alignment horizontal="center" vertical="center"/>
      <protection locked="0"/>
    </xf>
    <xf numFmtId="0" fontId="15" fillId="0" borderId="55" xfId="0" applyFont="1" applyFill="1" applyBorder="1" applyAlignment="1" applyProtection="1">
      <alignment horizontal="center" vertical="center"/>
      <protection locked="0"/>
    </xf>
    <xf numFmtId="0" fontId="22" fillId="10" borderId="16" xfId="0" applyFont="1" applyFill="1" applyBorder="1" applyAlignment="1">
      <alignment horizontal="center" vertical="center"/>
    </xf>
    <xf numFmtId="0" fontId="22" fillId="10" borderId="18" xfId="0" applyFont="1" applyFill="1" applyBorder="1" applyAlignment="1">
      <alignment horizontal="center" vertical="center"/>
    </xf>
    <xf numFmtId="0" fontId="20" fillId="0" borderId="21"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19" xfId="0" applyFont="1" applyBorder="1" applyAlignment="1">
      <alignment horizontal="center" vertical="center" wrapText="1"/>
    </xf>
    <xf numFmtId="0" fontId="20" fillId="6" borderId="22" xfId="0" applyFont="1" applyFill="1" applyBorder="1" applyAlignment="1" applyProtection="1">
      <alignment horizontal="center" vertical="center"/>
      <protection locked="0"/>
    </xf>
    <xf numFmtId="0" fontId="20" fillId="6" borderId="24" xfId="0" applyFont="1" applyFill="1" applyBorder="1" applyAlignment="1" applyProtection="1">
      <alignment horizontal="center" vertical="center"/>
      <protection locked="0"/>
    </xf>
    <xf numFmtId="0" fontId="20" fillId="6" borderId="33" xfId="0" applyFont="1" applyFill="1" applyBorder="1" applyAlignment="1" applyProtection="1">
      <alignment horizontal="center" vertical="center"/>
      <protection locked="0"/>
    </xf>
    <xf numFmtId="0" fontId="20" fillId="6" borderId="15" xfId="0" applyFont="1" applyFill="1" applyBorder="1" applyAlignment="1" applyProtection="1">
      <alignment horizontal="center" vertical="center"/>
      <protection locked="0"/>
    </xf>
    <xf numFmtId="0" fontId="20" fillId="6" borderId="35" xfId="0" applyFont="1" applyFill="1" applyBorder="1" applyAlignment="1" applyProtection="1">
      <alignment horizontal="center" vertical="center"/>
      <protection locked="0"/>
    </xf>
    <xf numFmtId="0" fontId="20" fillId="6" borderId="10" xfId="0" applyFont="1" applyFill="1" applyBorder="1" applyAlignment="1" applyProtection="1">
      <alignment horizontal="center" vertical="center"/>
      <protection locked="0"/>
    </xf>
    <xf numFmtId="0" fontId="20" fillId="0" borderId="21" xfId="0" applyFont="1" applyFill="1" applyBorder="1" applyAlignment="1">
      <alignment horizontal="left" vertical="center" wrapText="1"/>
    </xf>
    <xf numFmtId="0" fontId="20" fillId="0" borderId="34" xfId="0" applyFont="1" applyFill="1" applyBorder="1" applyAlignment="1">
      <alignment horizontal="left" vertical="center" wrapText="1"/>
    </xf>
    <xf numFmtId="0" fontId="20" fillId="0" borderId="19" xfId="0" applyFont="1" applyFill="1" applyBorder="1" applyAlignment="1">
      <alignment horizontal="left" vertical="center" wrapText="1"/>
    </xf>
    <xf numFmtId="0" fontId="20" fillId="6" borderId="22" xfId="0" applyFont="1" applyFill="1" applyBorder="1" applyAlignment="1" applyProtection="1">
      <alignment horizontal="center" vertical="center" wrapText="1"/>
      <protection locked="0"/>
    </xf>
    <xf numFmtId="0" fontId="20" fillId="6" borderId="24" xfId="0" applyFont="1" applyFill="1" applyBorder="1" applyAlignment="1" applyProtection="1">
      <alignment horizontal="center" vertical="center" wrapText="1"/>
      <protection locked="0"/>
    </xf>
    <xf numFmtId="0" fontId="20" fillId="6" borderId="33" xfId="0" applyFont="1" applyFill="1" applyBorder="1" applyAlignment="1" applyProtection="1">
      <alignment horizontal="center" vertical="center" wrapText="1"/>
      <protection locked="0"/>
    </xf>
    <xf numFmtId="0" fontId="20" fillId="6" borderId="15" xfId="0" applyFont="1" applyFill="1" applyBorder="1" applyAlignment="1" applyProtection="1">
      <alignment horizontal="center" vertical="center" wrapText="1"/>
      <protection locked="0"/>
    </xf>
    <xf numFmtId="0" fontId="20" fillId="6" borderId="35" xfId="0" applyFont="1" applyFill="1" applyBorder="1" applyAlignment="1" applyProtection="1">
      <alignment horizontal="center" vertical="center" wrapText="1"/>
      <protection locked="0"/>
    </xf>
    <xf numFmtId="0" fontId="20" fillId="6" borderId="10" xfId="0" applyFont="1" applyFill="1" applyBorder="1" applyAlignment="1" applyProtection="1">
      <alignment horizontal="center" vertical="center" wrapText="1"/>
      <protection locked="0"/>
    </xf>
    <xf numFmtId="0" fontId="20" fillId="0" borderId="20" xfId="0" applyFont="1" applyFill="1" applyBorder="1" applyAlignment="1">
      <alignment horizontal="left" vertical="center" wrapText="1"/>
    </xf>
    <xf numFmtId="0" fontId="20" fillId="6" borderId="16" xfId="0" applyFont="1" applyFill="1" applyBorder="1" applyAlignment="1" applyProtection="1">
      <alignment horizontal="center" vertical="center" wrapText="1"/>
      <protection locked="0"/>
    </xf>
    <xf numFmtId="0" fontId="20" fillId="6" borderId="18" xfId="0" applyFont="1" applyFill="1" applyBorder="1" applyAlignment="1" applyProtection="1">
      <alignment horizontal="center" vertical="center" wrapText="1"/>
      <protection locked="0"/>
    </xf>
    <xf numFmtId="0" fontId="20" fillId="0" borderId="16" xfId="0" applyFont="1" applyFill="1" applyBorder="1" applyAlignment="1" applyProtection="1">
      <alignment horizontal="center" vertical="center" wrapText="1"/>
      <protection locked="0"/>
    </xf>
    <xf numFmtId="0" fontId="20" fillId="0" borderId="18" xfId="0" applyFont="1" applyFill="1" applyBorder="1" applyAlignment="1" applyProtection="1">
      <alignment horizontal="center" vertical="center" wrapText="1"/>
      <protection locked="0"/>
    </xf>
    <xf numFmtId="0" fontId="0" fillId="0" borderId="0" xfId="0" applyFont="1" applyAlignment="1">
      <alignment horizontal="left" vertical="center"/>
    </xf>
    <xf numFmtId="0" fontId="0" fillId="0" borderId="0" xfId="0" applyFont="1" applyAlignment="1" applyProtection="1">
      <alignment horizontal="left" vertical="center" wrapText="1"/>
    </xf>
    <xf numFmtId="0" fontId="41" fillId="6" borderId="16" xfId="0" applyFont="1" applyFill="1" applyBorder="1" applyAlignment="1" applyProtection="1">
      <alignment horizontal="center" vertical="center"/>
    </xf>
    <xf numFmtId="0" fontId="41" fillId="6" borderId="17" xfId="0" applyFont="1" applyFill="1" applyBorder="1" applyAlignment="1" applyProtection="1">
      <alignment horizontal="center" vertical="center"/>
    </xf>
    <xf numFmtId="0" fontId="41" fillId="6" borderId="18" xfId="0" applyFont="1" applyFill="1" applyBorder="1" applyAlignment="1" applyProtection="1">
      <alignment horizontal="center" vertical="center"/>
    </xf>
    <xf numFmtId="14" fontId="35" fillId="0" borderId="39" xfId="0" applyNumberFormat="1" applyFont="1" applyFill="1" applyBorder="1" applyAlignment="1" applyProtection="1">
      <alignment horizontal="center" vertical="center"/>
    </xf>
    <xf numFmtId="14" fontId="35" fillId="0" borderId="36" xfId="0" applyNumberFormat="1" applyFont="1" applyFill="1" applyBorder="1" applyAlignment="1" applyProtection="1">
      <alignment horizontal="center" vertical="center"/>
    </xf>
    <xf numFmtId="14" fontId="35" fillId="0" borderId="49" xfId="0" applyNumberFormat="1" applyFont="1" applyFill="1" applyBorder="1" applyAlignment="1" applyProtection="1">
      <alignment horizontal="center" vertical="center"/>
    </xf>
    <xf numFmtId="14" fontId="35" fillId="0" borderId="37" xfId="0" applyNumberFormat="1" applyFont="1" applyFill="1" applyBorder="1" applyAlignment="1" applyProtection="1">
      <alignment horizontal="center" vertical="center"/>
    </xf>
    <xf numFmtId="14" fontId="35" fillId="0" borderId="38" xfId="0" applyNumberFormat="1" applyFont="1" applyFill="1" applyBorder="1" applyAlignment="1" applyProtection="1">
      <alignment horizontal="center" vertical="center"/>
    </xf>
    <xf numFmtId="14" fontId="35" fillId="0" borderId="68" xfId="0" applyNumberFormat="1" applyFont="1" applyFill="1" applyBorder="1" applyAlignment="1" applyProtection="1">
      <alignment horizontal="center" vertical="center"/>
    </xf>
    <xf numFmtId="0" fontId="35" fillId="0" borderId="16" xfId="0" applyFont="1" applyBorder="1" applyAlignment="1" applyProtection="1">
      <alignment horizontal="left" vertical="top" wrapText="1"/>
    </xf>
    <xf numFmtId="0" fontId="35" fillId="0" borderId="17" xfId="0" applyFont="1" applyBorder="1" applyAlignment="1" applyProtection="1">
      <alignment horizontal="left" vertical="top" wrapText="1"/>
    </xf>
    <xf numFmtId="0" fontId="35" fillId="0" borderId="18" xfId="0" applyFont="1" applyBorder="1" applyAlignment="1" applyProtection="1">
      <alignment horizontal="left" vertical="top" wrapText="1"/>
    </xf>
    <xf numFmtId="0" fontId="35" fillId="6" borderId="16" xfId="0" applyFont="1" applyFill="1" applyBorder="1" applyAlignment="1" applyProtection="1">
      <alignment horizontal="left" vertical="top" wrapText="1"/>
    </xf>
    <xf numFmtId="0" fontId="35" fillId="6" borderId="17" xfId="0" applyFont="1" applyFill="1" applyBorder="1" applyAlignment="1" applyProtection="1">
      <alignment horizontal="left" vertical="top" wrapText="1"/>
    </xf>
    <xf numFmtId="0" fontId="35" fillId="6" borderId="18" xfId="0" applyFont="1" applyFill="1" applyBorder="1" applyAlignment="1" applyProtection="1">
      <alignment horizontal="left" vertical="top" wrapText="1"/>
    </xf>
    <xf numFmtId="0" fontId="20" fillId="0" borderId="0" xfId="0" applyFont="1" applyAlignment="1" applyProtection="1">
      <alignment horizontal="left" vertical="center" wrapText="1"/>
    </xf>
    <xf numFmtId="0" fontId="8" fillId="0" borderId="39" xfId="0" applyFont="1" applyFill="1" applyBorder="1" applyAlignment="1" applyProtection="1">
      <alignment horizontal="center" vertical="center"/>
    </xf>
    <xf numFmtId="0" fontId="8" fillId="0" borderId="49" xfId="0" applyFont="1" applyFill="1" applyBorder="1" applyAlignment="1" applyProtection="1">
      <alignment horizontal="center" vertical="center"/>
    </xf>
    <xf numFmtId="0" fontId="8" fillId="0" borderId="52" xfId="0" applyFont="1" applyFill="1" applyBorder="1" applyAlignment="1" applyProtection="1">
      <alignment horizontal="center" vertical="center"/>
    </xf>
    <xf numFmtId="0" fontId="8" fillId="0" borderId="53" xfId="0" applyFont="1" applyFill="1" applyBorder="1" applyAlignment="1" applyProtection="1">
      <alignment horizontal="center" vertical="center"/>
    </xf>
    <xf numFmtId="0" fontId="8" fillId="0" borderId="37" xfId="0" applyFont="1" applyFill="1" applyBorder="1" applyAlignment="1" applyProtection="1">
      <alignment horizontal="center" vertical="center"/>
    </xf>
    <xf numFmtId="0" fontId="8" fillId="0" borderId="68" xfId="0" applyFont="1" applyFill="1" applyBorder="1" applyAlignment="1" applyProtection="1">
      <alignment horizontal="center" vertical="center"/>
    </xf>
    <xf numFmtId="0" fontId="8" fillId="0" borderId="60" xfId="0" applyFont="1" applyFill="1" applyBorder="1" applyAlignment="1" applyProtection="1">
      <alignment horizontal="center" vertical="center"/>
    </xf>
    <xf numFmtId="0" fontId="8" fillId="0" borderId="61" xfId="0" applyFont="1" applyFill="1" applyBorder="1" applyAlignment="1" applyProtection="1">
      <alignment horizontal="center" vertical="center"/>
    </xf>
    <xf numFmtId="0" fontId="30" fillId="0" borderId="16" xfId="0" applyFont="1" applyBorder="1" applyAlignment="1" applyProtection="1">
      <alignment horizontal="center" vertical="center" wrapText="1"/>
    </xf>
    <xf numFmtId="0" fontId="30" fillId="0" borderId="18" xfId="0" applyFont="1" applyBorder="1" applyAlignment="1" applyProtection="1">
      <alignment horizontal="center" vertical="center" wrapText="1"/>
    </xf>
    <xf numFmtId="0" fontId="8" fillId="6" borderId="16" xfId="0" applyFont="1" applyFill="1" applyBorder="1" applyAlignment="1" applyProtection="1">
      <alignment horizontal="center" vertical="center" wrapText="1"/>
    </xf>
    <xf numFmtId="0" fontId="8" fillId="6" borderId="17" xfId="0" applyFont="1" applyFill="1" applyBorder="1" applyAlignment="1" applyProtection="1">
      <alignment horizontal="center" vertical="center" wrapText="1"/>
    </xf>
    <xf numFmtId="0" fontId="8" fillId="6" borderId="18" xfId="0" applyFont="1" applyFill="1" applyBorder="1" applyAlignment="1" applyProtection="1">
      <alignment horizontal="center" vertical="center" wrapText="1"/>
    </xf>
    <xf numFmtId="14" fontId="35" fillId="0" borderId="40" xfId="0" applyNumberFormat="1" applyFont="1" applyFill="1" applyBorder="1" applyAlignment="1" applyProtection="1">
      <alignment horizontal="center" vertical="center"/>
    </xf>
    <xf numFmtId="14" fontId="35" fillId="0" borderId="50" xfId="0" applyNumberFormat="1" applyFont="1" applyFill="1" applyBorder="1" applyAlignment="1" applyProtection="1">
      <alignment horizontal="center" vertical="center"/>
    </xf>
    <xf numFmtId="0" fontId="8" fillId="0" borderId="40" xfId="0" applyFont="1" applyFill="1" applyBorder="1" applyAlignment="1" applyProtection="1">
      <alignment horizontal="center" vertical="center"/>
    </xf>
    <xf numFmtId="0" fontId="8" fillId="0" borderId="50" xfId="0" applyFont="1" applyFill="1" applyBorder="1" applyAlignment="1" applyProtection="1">
      <alignment horizontal="center" vertical="center"/>
    </xf>
    <xf numFmtId="0" fontId="8" fillId="0" borderId="54" xfId="0" applyFont="1" applyFill="1" applyBorder="1" applyAlignment="1" applyProtection="1">
      <alignment horizontal="center" vertical="center"/>
    </xf>
    <xf numFmtId="0" fontId="8" fillId="0" borderId="55" xfId="0" applyFont="1" applyFill="1" applyBorder="1" applyAlignment="1" applyProtection="1">
      <alignment horizontal="center" vertical="center"/>
    </xf>
    <xf numFmtId="0" fontId="23" fillId="6" borderId="16" xfId="0" applyFont="1" applyFill="1" applyBorder="1" applyAlignment="1" applyProtection="1">
      <alignment horizontal="left" vertical="center"/>
    </xf>
    <xf numFmtId="0" fontId="23" fillId="6" borderId="17" xfId="0" applyFont="1" applyFill="1" applyBorder="1" applyAlignment="1" applyProtection="1">
      <alignment horizontal="left" vertical="center"/>
    </xf>
    <xf numFmtId="0" fontId="23" fillId="6" borderId="18" xfId="0" applyFont="1" applyFill="1" applyBorder="1" applyAlignment="1" applyProtection="1">
      <alignment horizontal="left" vertical="center"/>
    </xf>
    <xf numFmtId="14" fontId="35" fillId="0" borderId="41" xfId="0" applyNumberFormat="1" applyFont="1" applyFill="1" applyBorder="1" applyAlignment="1" applyProtection="1">
      <alignment horizontal="center" vertical="center"/>
    </xf>
    <xf numFmtId="0" fontId="8" fillId="0" borderId="23" xfId="0" applyFont="1" applyBorder="1" applyAlignment="1" applyProtection="1">
      <alignment horizontal="right"/>
    </xf>
    <xf numFmtId="0" fontId="1" fillId="0" borderId="0" xfId="0" applyFont="1" applyProtection="1"/>
    <xf numFmtId="0" fontId="1" fillId="0" borderId="22" xfId="0" applyFont="1" applyBorder="1" applyAlignment="1" applyProtection="1">
      <alignment horizontal="center" vertical="center" wrapText="1"/>
    </xf>
  </cellXfs>
  <cellStyles count="3">
    <cellStyle name="Hyperlink" xfId="1" builtinId="8"/>
    <cellStyle name="Normal" xfId="0" builtinId="0"/>
    <cellStyle name="Normal 2" xfId="2" xr:uid="{00000000-0005-0000-0000-000002000000}"/>
  </cellStyles>
  <dxfs count="1">
    <dxf>
      <border>
        <left style="thin">
          <color auto="1"/>
        </left>
        <right style="thin">
          <color auto="1"/>
        </right>
        <top style="thin">
          <color auto="1"/>
        </top>
        <bottom style="thin">
          <color auto="1"/>
        </bottom>
      </border>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66674</xdr:colOff>
      <xdr:row>11</xdr:row>
      <xdr:rowOff>47625</xdr:rowOff>
    </xdr:from>
    <xdr:to>
      <xdr:col>6</xdr:col>
      <xdr:colOff>590549</xdr:colOff>
      <xdr:row>12</xdr:row>
      <xdr:rowOff>142875</xdr:rowOff>
    </xdr:to>
    <xdr:sp macro="" textlink="">
      <xdr:nvSpPr>
        <xdr:cNvPr id="19" name="Flowchart: Connector 18">
          <a:extLst>
            <a:ext uri="{FF2B5EF4-FFF2-40B4-BE49-F238E27FC236}">
              <a16:creationId xmlns:a16="http://schemas.microsoft.com/office/drawing/2014/main" id="{00000000-0008-0000-0700-000013000000}"/>
            </a:ext>
          </a:extLst>
        </xdr:cNvPr>
        <xdr:cNvSpPr/>
      </xdr:nvSpPr>
      <xdr:spPr>
        <a:xfrm>
          <a:off x="5438774" y="4181475"/>
          <a:ext cx="523875" cy="295275"/>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t>11</a:t>
          </a:r>
        </a:p>
      </xdr:txBody>
    </xdr:sp>
    <xdr:clientData/>
  </xdr:twoCellAnchor>
  <xdr:twoCellAnchor>
    <xdr:from>
      <xdr:col>8</xdr:col>
      <xdr:colOff>66675</xdr:colOff>
      <xdr:row>26</xdr:row>
      <xdr:rowOff>57150</xdr:rowOff>
    </xdr:from>
    <xdr:to>
      <xdr:col>8</xdr:col>
      <xdr:colOff>590550</xdr:colOff>
      <xdr:row>27</xdr:row>
      <xdr:rowOff>142875</xdr:rowOff>
    </xdr:to>
    <xdr:sp macro="" textlink="">
      <xdr:nvSpPr>
        <xdr:cNvPr id="31" name="Flowchart: Connector 30">
          <a:extLst>
            <a:ext uri="{FF2B5EF4-FFF2-40B4-BE49-F238E27FC236}">
              <a16:creationId xmlns:a16="http://schemas.microsoft.com/office/drawing/2014/main" id="{00000000-0008-0000-0700-00001F000000}"/>
            </a:ext>
          </a:extLst>
        </xdr:cNvPr>
        <xdr:cNvSpPr/>
      </xdr:nvSpPr>
      <xdr:spPr>
        <a:xfrm>
          <a:off x="6724650" y="8286750"/>
          <a:ext cx="523875" cy="295275"/>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t>20</a:t>
          </a:r>
        </a:p>
      </xdr:txBody>
    </xdr:sp>
    <xdr:clientData/>
  </xdr:twoCellAnchor>
  <xdr:twoCellAnchor>
    <xdr:from>
      <xdr:col>6</xdr:col>
      <xdr:colOff>390525</xdr:colOff>
      <xdr:row>26</xdr:row>
      <xdr:rowOff>47625</xdr:rowOff>
    </xdr:from>
    <xdr:to>
      <xdr:col>7</xdr:col>
      <xdr:colOff>247650</xdr:colOff>
      <xdr:row>27</xdr:row>
      <xdr:rowOff>133350</xdr:rowOff>
    </xdr:to>
    <xdr:sp macro="" textlink="">
      <xdr:nvSpPr>
        <xdr:cNvPr id="32" name="Flowchart: Connector 31">
          <a:extLst>
            <a:ext uri="{FF2B5EF4-FFF2-40B4-BE49-F238E27FC236}">
              <a16:creationId xmlns:a16="http://schemas.microsoft.com/office/drawing/2014/main" id="{00000000-0008-0000-0700-000020000000}"/>
            </a:ext>
          </a:extLst>
        </xdr:cNvPr>
        <xdr:cNvSpPr/>
      </xdr:nvSpPr>
      <xdr:spPr>
        <a:xfrm>
          <a:off x="5762625" y="8277225"/>
          <a:ext cx="523875" cy="295275"/>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t>19</a:t>
          </a:r>
        </a:p>
      </xdr:txBody>
    </xdr:sp>
    <xdr:clientData/>
  </xdr:twoCellAnchor>
  <xdr:twoCellAnchor>
    <xdr:from>
      <xdr:col>0</xdr:col>
      <xdr:colOff>180975</xdr:colOff>
      <xdr:row>26</xdr:row>
      <xdr:rowOff>47625</xdr:rowOff>
    </xdr:from>
    <xdr:to>
      <xdr:col>0</xdr:col>
      <xdr:colOff>704850</xdr:colOff>
      <xdr:row>27</xdr:row>
      <xdr:rowOff>133350</xdr:rowOff>
    </xdr:to>
    <xdr:sp macro="" textlink="">
      <xdr:nvSpPr>
        <xdr:cNvPr id="33" name="Flowchart: Connector 32">
          <a:extLst>
            <a:ext uri="{FF2B5EF4-FFF2-40B4-BE49-F238E27FC236}">
              <a16:creationId xmlns:a16="http://schemas.microsoft.com/office/drawing/2014/main" id="{00000000-0008-0000-0700-000021000000}"/>
            </a:ext>
          </a:extLst>
        </xdr:cNvPr>
        <xdr:cNvSpPr/>
      </xdr:nvSpPr>
      <xdr:spPr>
        <a:xfrm>
          <a:off x="180975" y="8277225"/>
          <a:ext cx="523875" cy="295275"/>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t>16</a:t>
          </a:r>
        </a:p>
      </xdr:txBody>
    </xdr:sp>
    <xdr:clientData/>
  </xdr:twoCellAnchor>
  <xdr:twoCellAnchor>
    <xdr:from>
      <xdr:col>5</xdr:col>
      <xdr:colOff>76200</xdr:colOff>
      <xdr:row>11</xdr:row>
      <xdr:rowOff>47625</xdr:rowOff>
    </xdr:from>
    <xdr:to>
      <xdr:col>5</xdr:col>
      <xdr:colOff>600075</xdr:colOff>
      <xdr:row>12</xdr:row>
      <xdr:rowOff>142875</xdr:rowOff>
    </xdr:to>
    <xdr:sp macro="" textlink="">
      <xdr:nvSpPr>
        <xdr:cNvPr id="34" name="Flowchart: Connector 33">
          <a:extLst>
            <a:ext uri="{FF2B5EF4-FFF2-40B4-BE49-F238E27FC236}">
              <a16:creationId xmlns:a16="http://schemas.microsoft.com/office/drawing/2014/main" id="{00000000-0008-0000-0700-000022000000}"/>
            </a:ext>
          </a:extLst>
        </xdr:cNvPr>
        <xdr:cNvSpPr/>
      </xdr:nvSpPr>
      <xdr:spPr>
        <a:xfrm>
          <a:off x="4772025" y="4181475"/>
          <a:ext cx="523875" cy="295275"/>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t>10</a:t>
          </a:r>
        </a:p>
      </xdr:txBody>
    </xdr:sp>
    <xdr:clientData/>
  </xdr:twoCellAnchor>
  <xdr:twoCellAnchor>
    <xdr:from>
      <xdr:col>4</xdr:col>
      <xdr:colOff>85725</xdr:colOff>
      <xdr:row>11</xdr:row>
      <xdr:rowOff>47625</xdr:rowOff>
    </xdr:from>
    <xdr:to>
      <xdr:col>4</xdr:col>
      <xdr:colOff>609600</xdr:colOff>
      <xdr:row>12</xdr:row>
      <xdr:rowOff>142875</xdr:rowOff>
    </xdr:to>
    <xdr:sp macro="" textlink="">
      <xdr:nvSpPr>
        <xdr:cNvPr id="35" name="Flowchart: Connector 34">
          <a:extLst>
            <a:ext uri="{FF2B5EF4-FFF2-40B4-BE49-F238E27FC236}">
              <a16:creationId xmlns:a16="http://schemas.microsoft.com/office/drawing/2014/main" id="{00000000-0008-0000-0700-000023000000}"/>
            </a:ext>
          </a:extLst>
        </xdr:cNvPr>
        <xdr:cNvSpPr/>
      </xdr:nvSpPr>
      <xdr:spPr>
        <a:xfrm>
          <a:off x="4086225" y="4657725"/>
          <a:ext cx="523875" cy="295275"/>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t>9</a:t>
          </a:r>
        </a:p>
      </xdr:txBody>
    </xdr:sp>
    <xdr:clientData/>
  </xdr:twoCellAnchor>
  <xdr:twoCellAnchor>
    <xdr:from>
      <xdr:col>3</xdr:col>
      <xdr:colOff>123825</xdr:colOff>
      <xdr:row>11</xdr:row>
      <xdr:rowOff>47625</xdr:rowOff>
    </xdr:from>
    <xdr:to>
      <xdr:col>3</xdr:col>
      <xdr:colOff>647700</xdr:colOff>
      <xdr:row>12</xdr:row>
      <xdr:rowOff>142875</xdr:rowOff>
    </xdr:to>
    <xdr:sp macro="" textlink="">
      <xdr:nvSpPr>
        <xdr:cNvPr id="36" name="Flowchart: Connector 35">
          <a:extLst>
            <a:ext uri="{FF2B5EF4-FFF2-40B4-BE49-F238E27FC236}">
              <a16:creationId xmlns:a16="http://schemas.microsoft.com/office/drawing/2014/main" id="{00000000-0008-0000-0700-000024000000}"/>
            </a:ext>
          </a:extLst>
        </xdr:cNvPr>
        <xdr:cNvSpPr/>
      </xdr:nvSpPr>
      <xdr:spPr>
        <a:xfrm>
          <a:off x="3390900" y="4657725"/>
          <a:ext cx="523875" cy="295275"/>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t>8</a:t>
          </a:r>
        </a:p>
      </xdr:txBody>
    </xdr:sp>
    <xdr:clientData/>
  </xdr:twoCellAnchor>
  <xdr:twoCellAnchor>
    <xdr:from>
      <xdr:col>2</xdr:col>
      <xdr:colOff>9525</xdr:colOff>
      <xdr:row>11</xdr:row>
      <xdr:rowOff>47625</xdr:rowOff>
    </xdr:from>
    <xdr:to>
      <xdr:col>2</xdr:col>
      <xdr:colOff>533400</xdr:colOff>
      <xdr:row>12</xdr:row>
      <xdr:rowOff>142875</xdr:rowOff>
    </xdr:to>
    <xdr:sp macro="" textlink="">
      <xdr:nvSpPr>
        <xdr:cNvPr id="37" name="Flowchart: Connector 36">
          <a:extLst>
            <a:ext uri="{FF2B5EF4-FFF2-40B4-BE49-F238E27FC236}">
              <a16:creationId xmlns:a16="http://schemas.microsoft.com/office/drawing/2014/main" id="{00000000-0008-0000-0700-000025000000}"/>
            </a:ext>
          </a:extLst>
        </xdr:cNvPr>
        <xdr:cNvSpPr/>
      </xdr:nvSpPr>
      <xdr:spPr>
        <a:xfrm>
          <a:off x="2733675" y="4181475"/>
          <a:ext cx="523875" cy="295275"/>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t>7</a:t>
          </a:r>
        </a:p>
      </xdr:txBody>
    </xdr:sp>
    <xdr:clientData/>
  </xdr:twoCellAnchor>
  <xdr:twoCellAnchor>
    <xdr:from>
      <xdr:col>1</xdr:col>
      <xdr:colOff>638175</xdr:colOff>
      <xdr:row>11</xdr:row>
      <xdr:rowOff>47625</xdr:rowOff>
    </xdr:from>
    <xdr:to>
      <xdr:col>1</xdr:col>
      <xdr:colOff>1162050</xdr:colOff>
      <xdr:row>12</xdr:row>
      <xdr:rowOff>142875</xdr:rowOff>
    </xdr:to>
    <xdr:sp macro="" textlink="">
      <xdr:nvSpPr>
        <xdr:cNvPr id="38" name="Flowchart: Connector 37">
          <a:extLst>
            <a:ext uri="{FF2B5EF4-FFF2-40B4-BE49-F238E27FC236}">
              <a16:creationId xmlns:a16="http://schemas.microsoft.com/office/drawing/2014/main" id="{00000000-0008-0000-0700-000026000000}"/>
            </a:ext>
          </a:extLst>
        </xdr:cNvPr>
        <xdr:cNvSpPr/>
      </xdr:nvSpPr>
      <xdr:spPr>
        <a:xfrm>
          <a:off x="1524000" y="4181475"/>
          <a:ext cx="523875" cy="295275"/>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t>6</a:t>
          </a:r>
        </a:p>
      </xdr:txBody>
    </xdr:sp>
    <xdr:clientData/>
  </xdr:twoCellAnchor>
  <xdr:twoCellAnchor>
    <xdr:from>
      <xdr:col>12</xdr:col>
      <xdr:colOff>57150</xdr:colOff>
      <xdr:row>6</xdr:row>
      <xdr:rowOff>142875</xdr:rowOff>
    </xdr:from>
    <xdr:to>
      <xdr:col>13</xdr:col>
      <xdr:colOff>38100</xdr:colOff>
      <xdr:row>6</xdr:row>
      <xdr:rowOff>438150</xdr:rowOff>
    </xdr:to>
    <xdr:sp macro="" textlink="">
      <xdr:nvSpPr>
        <xdr:cNvPr id="39" name="Flowchart: Connector 38">
          <a:extLst>
            <a:ext uri="{FF2B5EF4-FFF2-40B4-BE49-F238E27FC236}">
              <a16:creationId xmlns:a16="http://schemas.microsoft.com/office/drawing/2014/main" id="{00000000-0008-0000-0700-000027000000}"/>
            </a:ext>
          </a:extLst>
        </xdr:cNvPr>
        <xdr:cNvSpPr/>
      </xdr:nvSpPr>
      <xdr:spPr>
        <a:xfrm>
          <a:off x="9144000" y="1238250"/>
          <a:ext cx="523875" cy="295275"/>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t>4</a:t>
          </a:r>
        </a:p>
      </xdr:txBody>
    </xdr:sp>
    <xdr:clientData/>
  </xdr:twoCellAnchor>
  <xdr:twoCellAnchor>
    <xdr:from>
      <xdr:col>0</xdr:col>
      <xdr:colOff>142875</xdr:colOff>
      <xdr:row>11</xdr:row>
      <xdr:rowOff>38100</xdr:rowOff>
    </xdr:from>
    <xdr:to>
      <xdr:col>0</xdr:col>
      <xdr:colOff>666750</xdr:colOff>
      <xdr:row>12</xdr:row>
      <xdr:rowOff>133350</xdr:rowOff>
    </xdr:to>
    <xdr:sp macro="" textlink="">
      <xdr:nvSpPr>
        <xdr:cNvPr id="40" name="Flowchart: Connector 39">
          <a:extLst>
            <a:ext uri="{FF2B5EF4-FFF2-40B4-BE49-F238E27FC236}">
              <a16:creationId xmlns:a16="http://schemas.microsoft.com/office/drawing/2014/main" id="{00000000-0008-0000-0700-000028000000}"/>
            </a:ext>
          </a:extLst>
        </xdr:cNvPr>
        <xdr:cNvSpPr/>
      </xdr:nvSpPr>
      <xdr:spPr>
        <a:xfrm>
          <a:off x="142875" y="4171950"/>
          <a:ext cx="523875" cy="295275"/>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t>5</a:t>
          </a:r>
        </a:p>
      </xdr:txBody>
    </xdr:sp>
    <xdr:clientData/>
  </xdr:twoCellAnchor>
  <xdr:twoCellAnchor>
    <xdr:from>
      <xdr:col>6</xdr:col>
      <xdr:colOff>161925</xdr:colOff>
      <xdr:row>4</xdr:row>
      <xdr:rowOff>171450</xdr:rowOff>
    </xdr:from>
    <xdr:to>
      <xdr:col>7</xdr:col>
      <xdr:colOff>19050</xdr:colOff>
      <xdr:row>6</xdr:row>
      <xdr:rowOff>47625</xdr:rowOff>
    </xdr:to>
    <xdr:sp macro="" textlink="">
      <xdr:nvSpPr>
        <xdr:cNvPr id="41" name="Flowchart: Connector 40">
          <a:extLst>
            <a:ext uri="{FF2B5EF4-FFF2-40B4-BE49-F238E27FC236}">
              <a16:creationId xmlns:a16="http://schemas.microsoft.com/office/drawing/2014/main" id="{00000000-0008-0000-0700-000029000000}"/>
            </a:ext>
          </a:extLst>
        </xdr:cNvPr>
        <xdr:cNvSpPr/>
      </xdr:nvSpPr>
      <xdr:spPr>
        <a:xfrm>
          <a:off x="5534025" y="847725"/>
          <a:ext cx="523875" cy="295275"/>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t>3</a:t>
          </a:r>
        </a:p>
      </xdr:txBody>
    </xdr:sp>
    <xdr:clientData/>
  </xdr:twoCellAnchor>
  <xdr:twoCellAnchor>
    <xdr:from>
      <xdr:col>12</xdr:col>
      <xdr:colOff>95250</xdr:colOff>
      <xdr:row>2</xdr:row>
      <xdr:rowOff>104775</xdr:rowOff>
    </xdr:from>
    <xdr:to>
      <xdr:col>13</xdr:col>
      <xdr:colOff>76200</xdr:colOff>
      <xdr:row>2</xdr:row>
      <xdr:rowOff>400050</xdr:rowOff>
    </xdr:to>
    <xdr:sp macro="" textlink="">
      <xdr:nvSpPr>
        <xdr:cNvPr id="42" name="Flowchart: Connector 41">
          <a:extLst>
            <a:ext uri="{FF2B5EF4-FFF2-40B4-BE49-F238E27FC236}">
              <a16:creationId xmlns:a16="http://schemas.microsoft.com/office/drawing/2014/main" id="{00000000-0008-0000-0700-00002A000000}"/>
            </a:ext>
          </a:extLst>
        </xdr:cNvPr>
        <xdr:cNvSpPr/>
      </xdr:nvSpPr>
      <xdr:spPr>
        <a:xfrm>
          <a:off x="9182100" y="104775"/>
          <a:ext cx="523875" cy="295275"/>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t>2	</a:t>
          </a:r>
        </a:p>
      </xdr:txBody>
    </xdr:sp>
    <xdr:clientData/>
  </xdr:twoCellAnchor>
  <xdr:twoCellAnchor>
    <xdr:from>
      <xdr:col>9</xdr:col>
      <xdr:colOff>400050</xdr:colOff>
      <xdr:row>26</xdr:row>
      <xdr:rowOff>47625</xdr:rowOff>
    </xdr:from>
    <xdr:to>
      <xdr:col>10</xdr:col>
      <xdr:colOff>266700</xdr:colOff>
      <xdr:row>27</xdr:row>
      <xdr:rowOff>133350</xdr:rowOff>
    </xdr:to>
    <xdr:sp macro="" textlink="">
      <xdr:nvSpPr>
        <xdr:cNvPr id="44" name="Flowchart: Connector 43">
          <a:extLst>
            <a:ext uri="{FF2B5EF4-FFF2-40B4-BE49-F238E27FC236}">
              <a16:creationId xmlns:a16="http://schemas.microsoft.com/office/drawing/2014/main" id="{00000000-0008-0000-0700-00002C000000}"/>
            </a:ext>
          </a:extLst>
        </xdr:cNvPr>
        <xdr:cNvSpPr/>
      </xdr:nvSpPr>
      <xdr:spPr>
        <a:xfrm>
          <a:off x="7743825" y="8277225"/>
          <a:ext cx="523875" cy="295275"/>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t>21</a:t>
          </a:r>
        </a:p>
      </xdr:txBody>
    </xdr:sp>
    <xdr:clientData/>
  </xdr:twoCellAnchor>
  <xdr:twoCellAnchor>
    <xdr:from>
      <xdr:col>4</xdr:col>
      <xdr:colOff>438150</xdr:colOff>
      <xdr:row>26</xdr:row>
      <xdr:rowOff>47625</xdr:rowOff>
    </xdr:from>
    <xdr:to>
      <xdr:col>5</xdr:col>
      <xdr:colOff>266700</xdr:colOff>
      <xdr:row>27</xdr:row>
      <xdr:rowOff>133350</xdr:rowOff>
    </xdr:to>
    <xdr:sp macro="" textlink="">
      <xdr:nvSpPr>
        <xdr:cNvPr id="45" name="Flowchart: Connector 44">
          <a:extLst>
            <a:ext uri="{FF2B5EF4-FFF2-40B4-BE49-F238E27FC236}">
              <a16:creationId xmlns:a16="http://schemas.microsoft.com/office/drawing/2014/main" id="{00000000-0008-0000-0700-00002D000000}"/>
            </a:ext>
          </a:extLst>
        </xdr:cNvPr>
        <xdr:cNvSpPr/>
      </xdr:nvSpPr>
      <xdr:spPr>
        <a:xfrm>
          <a:off x="4438650" y="8277225"/>
          <a:ext cx="523875" cy="295275"/>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t>18</a:t>
          </a:r>
        </a:p>
      </xdr:txBody>
    </xdr:sp>
    <xdr:clientData/>
  </xdr:twoCellAnchor>
  <xdr:twoCellAnchor>
    <xdr:from>
      <xdr:col>2</xdr:col>
      <xdr:colOff>276225</xdr:colOff>
      <xdr:row>26</xdr:row>
      <xdr:rowOff>57150</xdr:rowOff>
    </xdr:from>
    <xdr:to>
      <xdr:col>3</xdr:col>
      <xdr:colOff>257175</xdr:colOff>
      <xdr:row>27</xdr:row>
      <xdr:rowOff>142875</xdr:rowOff>
    </xdr:to>
    <xdr:sp macro="" textlink="">
      <xdr:nvSpPr>
        <xdr:cNvPr id="46" name="Flowchart: Connector 45">
          <a:extLst>
            <a:ext uri="{FF2B5EF4-FFF2-40B4-BE49-F238E27FC236}">
              <a16:creationId xmlns:a16="http://schemas.microsoft.com/office/drawing/2014/main" id="{00000000-0008-0000-0700-00002E000000}"/>
            </a:ext>
          </a:extLst>
        </xdr:cNvPr>
        <xdr:cNvSpPr/>
      </xdr:nvSpPr>
      <xdr:spPr>
        <a:xfrm>
          <a:off x="3000375" y="8286750"/>
          <a:ext cx="523875" cy="295275"/>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t>17</a:t>
          </a:r>
        </a:p>
      </xdr:txBody>
    </xdr:sp>
    <xdr:clientData/>
  </xdr:twoCellAnchor>
  <xdr:twoCellAnchor>
    <xdr:from>
      <xdr:col>11</xdr:col>
      <xdr:colOff>9524</xdr:colOff>
      <xdr:row>14</xdr:row>
      <xdr:rowOff>19050</xdr:rowOff>
    </xdr:from>
    <xdr:to>
      <xdr:col>12</xdr:col>
      <xdr:colOff>466724</xdr:colOff>
      <xdr:row>17</xdr:row>
      <xdr:rowOff>66675</xdr:rowOff>
    </xdr:to>
    <xdr:sp macro="" textlink="">
      <xdr:nvSpPr>
        <xdr:cNvPr id="47" name="Flowchart: Connector 46">
          <a:extLst>
            <a:ext uri="{FF2B5EF4-FFF2-40B4-BE49-F238E27FC236}">
              <a16:creationId xmlns:a16="http://schemas.microsoft.com/office/drawing/2014/main" id="{00000000-0008-0000-0700-00002F000000}"/>
            </a:ext>
          </a:extLst>
        </xdr:cNvPr>
        <xdr:cNvSpPr/>
      </xdr:nvSpPr>
      <xdr:spPr>
        <a:xfrm>
          <a:off x="8667749" y="4752975"/>
          <a:ext cx="885825" cy="647700"/>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t>15</a:t>
          </a:r>
        </a:p>
      </xdr:txBody>
    </xdr:sp>
    <xdr:clientData/>
  </xdr:twoCellAnchor>
  <xdr:twoCellAnchor>
    <xdr:from>
      <xdr:col>9</xdr:col>
      <xdr:colOff>57150</xdr:colOff>
      <xdr:row>11</xdr:row>
      <xdr:rowOff>57150</xdr:rowOff>
    </xdr:from>
    <xdr:to>
      <xdr:col>9</xdr:col>
      <xdr:colOff>581025</xdr:colOff>
      <xdr:row>12</xdr:row>
      <xdr:rowOff>152400</xdr:rowOff>
    </xdr:to>
    <xdr:sp macro="" textlink="">
      <xdr:nvSpPr>
        <xdr:cNvPr id="48" name="Flowchart: Connector 47">
          <a:extLst>
            <a:ext uri="{FF2B5EF4-FFF2-40B4-BE49-F238E27FC236}">
              <a16:creationId xmlns:a16="http://schemas.microsoft.com/office/drawing/2014/main" id="{00000000-0008-0000-0700-000030000000}"/>
            </a:ext>
          </a:extLst>
        </xdr:cNvPr>
        <xdr:cNvSpPr/>
      </xdr:nvSpPr>
      <xdr:spPr>
        <a:xfrm>
          <a:off x="7400925" y="4191000"/>
          <a:ext cx="523875" cy="295275"/>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t>14</a:t>
          </a:r>
        </a:p>
      </xdr:txBody>
    </xdr:sp>
    <xdr:clientData/>
  </xdr:twoCellAnchor>
  <xdr:twoCellAnchor>
    <xdr:from>
      <xdr:col>8</xdr:col>
      <xdr:colOff>85725</xdr:colOff>
      <xdr:row>11</xdr:row>
      <xdr:rowOff>38100</xdr:rowOff>
    </xdr:from>
    <xdr:to>
      <xdr:col>8</xdr:col>
      <xdr:colOff>609600</xdr:colOff>
      <xdr:row>12</xdr:row>
      <xdr:rowOff>133350</xdr:rowOff>
    </xdr:to>
    <xdr:sp macro="" textlink="">
      <xdr:nvSpPr>
        <xdr:cNvPr id="49" name="Flowchart: Connector 48">
          <a:extLst>
            <a:ext uri="{FF2B5EF4-FFF2-40B4-BE49-F238E27FC236}">
              <a16:creationId xmlns:a16="http://schemas.microsoft.com/office/drawing/2014/main" id="{00000000-0008-0000-0700-000031000000}"/>
            </a:ext>
          </a:extLst>
        </xdr:cNvPr>
        <xdr:cNvSpPr/>
      </xdr:nvSpPr>
      <xdr:spPr>
        <a:xfrm>
          <a:off x="6838950" y="4648200"/>
          <a:ext cx="523875" cy="295275"/>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t>13</a:t>
          </a:r>
        </a:p>
      </xdr:txBody>
    </xdr:sp>
    <xdr:clientData/>
  </xdr:twoCellAnchor>
  <xdr:twoCellAnchor>
    <xdr:from>
      <xdr:col>7</xdr:col>
      <xdr:colOff>95250</xdr:colOff>
      <xdr:row>11</xdr:row>
      <xdr:rowOff>38100</xdr:rowOff>
    </xdr:from>
    <xdr:to>
      <xdr:col>7</xdr:col>
      <xdr:colOff>619125</xdr:colOff>
      <xdr:row>12</xdr:row>
      <xdr:rowOff>133350</xdr:rowOff>
    </xdr:to>
    <xdr:sp macro="" textlink="">
      <xdr:nvSpPr>
        <xdr:cNvPr id="50" name="Flowchart: Connector 49">
          <a:extLst>
            <a:ext uri="{FF2B5EF4-FFF2-40B4-BE49-F238E27FC236}">
              <a16:creationId xmlns:a16="http://schemas.microsoft.com/office/drawing/2014/main" id="{00000000-0008-0000-0700-000032000000}"/>
            </a:ext>
          </a:extLst>
        </xdr:cNvPr>
        <xdr:cNvSpPr/>
      </xdr:nvSpPr>
      <xdr:spPr>
        <a:xfrm>
          <a:off x="6134100" y="4648200"/>
          <a:ext cx="523875" cy="295275"/>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t>12</a:t>
          </a:r>
        </a:p>
      </xdr:txBody>
    </xdr:sp>
    <xdr:clientData/>
  </xdr:twoCellAnchor>
  <xdr:twoCellAnchor>
    <xdr:from>
      <xdr:col>1</xdr:col>
      <xdr:colOff>933450</xdr:colOff>
      <xdr:row>41</xdr:row>
      <xdr:rowOff>161925</xdr:rowOff>
    </xdr:from>
    <xdr:to>
      <xdr:col>1</xdr:col>
      <xdr:colOff>1457325</xdr:colOff>
      <xdr:row>43</xdr:row>
      <xdr:rowOff>57150</xdr:rowOff>
    </xdr:to>
    <xdr:sp macro="" textlink="">
      <xdr:nvSpPr>
        <xdr:cNvPr id="52" name="Flowchart: Connector 51">
          <a:extLst>
            <a:ext uri="{FF2B5EF4-FFF2-40B4-BE49-F238E27FC236}">
              <a16:creationId xmlns:a16="http://schemas.microsoft.com/office/drawing/2014/main" id="{00000000-0008-0000-0700-000034000000}"/>
            </a:ext>
          </a:extLst>
        </xdr:cNvPr>
        <xdr:cNvSpPr/>
      </xdr:nvSpPr>
      <xdr:spPr>
        <a:xfrm>
          <a:off x="1819275" y="11610975"/>
          <a:ext cx="523875" cy="295275"/>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t>24</a:t>
          </a:r>
        </a:p>
      </xdr:txBody>
    </xdr:sp>
    <xdr:clientData/>
  </xdr:twoCellAnchor>
  <xdr:twoCellAnchor>
    <xdr:from>
      <xdr:col>1</xdr:col>
      <xdr:colOff>933450</xdr:colOff>
      <xdr:row>39</xdr:row>
      <xdr:rowOff>152400</xdr:rowOff>
    </xdr:from>
    <xdr:to>
      <xdr:col>1</xdr:col>
      <xdr:colOff>1457325</xdr:colOff>
      <xdr:row>39</xdr:row>
      <xdr:rowOff>447675</xdr:rowOff>
    </xdr:to>
    <xdr:sp macro="" textlink="">
      <xdr:nvSpPr>
        <xdr:cNvPr id="53" name="Flowchart: Connector 52">
          <a:extLst>
            <a:ext uri="{FF2B5EF4-FFF2-40B4-BE49-F238E27FC236}">
              <a16:creationId xmlns:a16="http://schemas.microsoft.com/office/drawing/2014/main" id="{00000000-0008-0000-0700-000035000000}"/>
            </a:ext>
          </a:extLst>
        </xdr:cNvPr>
        <xdr:cNvSpPr/>
      </xdr:nvSpPr>
      <xdr:spPr>
        <a:xfrm>
          <a:off x="1819275" y="10810875"/>
          <a:ext cx="523875" cy="295275"/>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t>23</a:t>
          </a:r>
        </a:p>
      </xdr:txBody>
    </xdr:sp>
    <xdr:clientData/>
  </xdr:twoCellAnchor>
  <xdr:twoCellAnchor>
    <xdr:from>
      <xdr:col>11</xdr:col>
      <xdr:colOff>209550</xdr:colOff>
      <xdr:row>26</xdr:row>
      <xdr:rowOff>47625</xdr:rowOff>
    </xdr:from>
    <xdr:to>
      <xdr:col>12</xdr:col>
      <xdr:colOff>304800</xdr:colOff>
      <xdr:row>27</xdr:row>
      <xdr:rowOff>133350</xdr:rowOff>
    </xdr:to>
    <xdr:sp macro="" textlink="">
      <xdr:nvSpPr>
        <xdr:cNvPr id="54" name="Flowchart: Connector 53">
          <a:extLst>
            <a:ext uri="{FF2B5EF4-FFF2-40B4-BE49-F238E27FC236}">
              <a16:creationId xmlns:a16="http://schemas.microsoft.com/office/drawing/2014/main" id="{00000000-0008-0000-0700-000036000000}"/>
            </a:ext>
          </a:extLst>
        </xdr:cNvPr>
        <xdr:cNvSpPr/>
      </xdr:nvSpPr>
      <xdr:spPr>
        <a:xfrm>
          <a:off x="8867775" y="8277225"/>
          <a:ext cx="523875" cy="295275"/>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t>22</a:t>
          </a:r>
        </a:p>
      </xdr:txBody>
    </xdr:sp>
    <xdr:clientData/>
  </xdr:twoCellAnchor>
  <xdr:twoCellAnchor>
    <xdr:from>
      <xdr:col>0</xdr:col>
      <xdr:colOff>723900</xdr:colOff>
      <xdr:row>47</xdr:row>
      <xdr:rowOff>95250</xdr:rowOff>
    </xdr:from>
    <xdr:to>
      <xdr:col>1</xdr:col>
      <xdr:colOff>723900</xdr:colOff>
      <xdr:row>49</xdr:row>
      <xdr:rowOff>209550</xdr:rowOff>
    </xdr:to>
    <xdr:sp macro="" textlink="">
      <xdr:nvSpPr>
        <xdr:cNvPr id="56" name="Flowchart: Connector 55">
          <a:extLst>
            <a:ext uri="{FF2B5EF4-FFF2-40B4-BE49-F238E27FC236}">
              <a16:creationId xmlns:a16="http://schemas.microsoft.com/office/drawing/2014/main" id="{00000000-0008-0000-0700-000038000000}"/>
            </a:ext>
          </a:extLst>
        </xdr:cNvPr>
        <xdr:cNvSpPr/>
      </xdr:nvSpPr>
      <xdr:spPr>
        <a:xfrm>
          <a:off x="723900" y="12830175"/>
          <a:ext cx="885825" cy="647700"/>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t>25</a:t>
          </a:r>
        </a:p>
      </xdr:txBody>
    </xdr:sp>
    <xdr:clientData/>
  </xdr:twoCellAnchor>
  <xdr:twoCellAnchor>
    <xdr:from>
      <xdr:col>11</xdr:col>
      <xdr:colOff>104775</xdr:colOff>
      <xdr:row>10</xdr:row>
      <xdr:rowOff>447675</xdr:rowOff>
    </xdr:from>
    <xdr:to>
      <xdr:col>12</xdr:col>
      <xdr:colOff>371475</xdr:colOff>
      <xdr:row>10</xdr:row>
      <xdr:rowOff>866775</xdr:rowOff>
    </xdr:to>
    <xdr:sp macro="" textlink="">
      <xdr:nvSpPr>
        <xdr:cNvPr id="26" name="Flowchart: Connector 25">
          <a:extLst>
            <a:ext uri="{FF2B5EF4-FFF2-40B4-BE49-F238E27FC236}">
              <a16:creationId xmlns:a16="http://schemas.microsoft.com/office/drawing/2014/main" id="{00000000-0008-0000-0700-00001A000000}"/>
            </a:ext>
          </a:extLst>
        </xdr:cNvPr>
        <xdr:cNvSpPr/>
      </xdr:nvSpPr>
      <xdr:spPr>
        <a:xfrm>
          <a:off x="8858250" y="3638550"/>
          <a:ext cx="695325" cy="419100"/>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t>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697762</xdr:colOff>
      <xdr:row>41</xdr:row>
      <xdr:rowOff>99680</xdr:rowOff>
    </xdr:from>
    <xdr:to>
      <xdr:col>1</xdr:col>
      <xdr:colOff>752918</xdr:colOff>
      <xdr:row>45</xdr:row>
      <xdr:rowOff>82845</xdr:rowOff>
    </xdr:to>
    <xdr:sp macro="" textlink="">
      <xdr:nvSpPr>
        <xdr:cNvPr id="153" name="Flowchart: Connector 152">
          <a:extLst>
            <a:ext uri="{FF2B5EF4-FFF2-40B4-BE49-F238E27FC236}">
              <a16:creationId xmlns:a16="http://schemas.microsoft.com/office/drawing/2014/main" id="{00000000-0008-0000-0800-000099000000}"/>
            </a:ext>
          </a:extLst>
        </xdr:cNvPr>
        <xdr:cNvSpPr/>
      </xdr:nvSpPr>
      <xdr:spPr>
        <a:xfrm>
          <a:off x="697762" y="12615087"/>
          <a:ext cx="885825" cy="647700"/>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26</a:t>
          </a:r>
        </a:p>
      </xdr:txBody>
    </xdr:sp>
    <xdr:clientData/>
  </xdr:twoCellAnchor>
  <xdr:twoCellAnchor>
    <xdr:from>
      <xdr:col>9</xdr:col>
      <xdr:colOff>66454</xdr:colOff>
      <xdr:row>29</xdr:row>
      <xdr:rowOff>44303</xdr:rowOff>
    </xdr:from>
    <xdr:to>
      <xdr:col>9</xdr:col>
      <xdr:colOff>590329</xdr:colOff>
      <xdr:row>30</xdr:row>
      <xdr:rowOff>151293</xdr:rowOff>
    </xdr:to>
    <xdr:sp macro="" textlink="">
      <xdr:nvSpPr>
        <xdr:cNvPr id="154" name="Flowchart: Connector 153">
          <a:extLst>
            <a:ext uri="{FF2B5EF4-FFF2-40B4-BE49-F238E27FC236}">
              <a16:creationId xmlns:a16="http://schemas.microsoft.com/office/drawing/2014/main" id="{00000000-0008-0000-0800-00009A000000}"/>
            </a:ext>
          </a:extLst>
        </xdr:cNvPr>
        <xdr:cNvSpPr/>
      </xdr:nvSpPr>
      <xdr:spPr>
        <a:xfrm>
          <a:off x="7620001" y="9968024"/>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21</a:t>
          </a:r>
        </a:p>
      </xdr:txBody>
    </xdr:sp>
    <xdr:clientData/>
  </xdr:twoCellAnchor>
  <xdr:twoCellAnchor>
    <xdr:from>
      <xdr:col>10</xdr:col>
      <xdr:colOff>387646</xdr:colOff>
      <xdr:row>29</xdr:row>
      <xdr:rowOff>55377</xdr:rowOff>
    </xdr:from>
    <xdr:to>
      <xdr:col>11</xdr:col>
      <xdr:colOff>258062</xdr:colOff>
      <xdr:row>30</xdr:row>
      <xdr:rowOff>162367</xdr:rowOff>
    </xdr:to>
    <xdr:sp macro="" textlink="">
      <xdr:nvSpPr>
        <xdr:cNvPr id="155" name="Flowchart: Connector 154">
          <a:extLst>
            <a:ext uri="{FF2B5EF4-FFF2-40B4-BE49-F238E27FC236}">
              <a16:creationId xmlns:a16="http://schemas.microsoft.com/office/drawing/2014/main" id="{00000000-0008-0000-0800-00009B000000}"/>
            </a:ext>
          </a:extLst>
        </xdr:cNvPr>
        <xdr:cNvSpPr/>
      </xdr:nvSpPr>
      <xdr:spPr>
        <a:xfrm>
          <a:off x="8627879" y="9979098"/>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22</a:t>
          </a:r>
        </a:p>
      </xdr:txBody>
    </xdr:sp>
    <xdr:clientData/>
  </xdr:twoCellAnchor>
  <xdr:twoCellAnchor>
    <xdr:from>
      <xdr:col>12</xdr:col>
      <xdr:colOff>232587</xdr:colOff>
      <xdr:row>29</xdr:row>
      <xdr:rowOff>55379</xdr:rowOff>
    </xdr:from>
    <xdr:to>
      <xdr:col>13</xdr:col>
      <xdr:colOff>324514</xdr:colOff>
      <xdr:row>30</xdr:row>
      <xdr:rowOff>162369</xdr:rowOff>
    </xdr:to>
    <xdr:sp macro="" textlink="">
      <xdr:nvSpPr>
        <xdr:cNvPr id="156" name="Flowchart: Connector 155">
          <a:extLst>
            <a:ext uri="{FF2B5EF4-FFF2-40B4-BE49-F238E27FC236}">
              <a16:creationId xmlns:a16="http://schemas.microsoft.com/office/drawing/2014/main" id="{00000000-0008-0000-0800-00009C000000}"/>
            </a:ext>
          </a:extLst>
        </xdr:cNvPr>
        <xdr:cNvSpPr/>
      </xdr:nvSpPr>
      <xdr:spPr>
        <a:xfrm>
          <a:off x="9779738" y="9979100"/>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23</a:t>
          </a:r>
        </a:p>
      </xdr:txBody>
    </xdr:sp>
    <xdr:clientData/>
  </xdr:twoCellAnchor>
  <xdr:twoCellAnchor>
    <xdr:from>
      <xdr:col>2</xdr:col>
      <xdr:colOff>1185088</xdr:colOff>
      <xdr:row>36</xdr:row>
      <xdr:rowOff>33227</xdr:rowOff>
    </xdr:from>
    <xdr:to>
      <xdr:col>2</xdr:col>
      <xdr:colOff>1708963</xdr:colOff>
      <xdr:row>36</xdr:row>
      <xdr:rowOff>328502</xdr:rowOff>
    </xdr:to>
    <xdr:sp macro="" textlink="">
      <xdr:nvSpPr>
        <xdr:cNvPr id="157" name="Flowchart: Connector 156">
          <a:extLst>
            <a:ext uri="{FF2B5EF4-FFF2-40B4-BE49-F238E27FC236}">
              <a16:creationId xmlns:a16="http://schemas.microsoft.com/office/drawing/2014/main" id="{00000000-0008-0000-0800-00009D000000}"/>
            </a:ext>
          </a:extLst>
        </xdr:cNvPr>
        <xdr:cNvSpPr/>
      </xdr:nvSpPr>
      <xdr:spPr>
        <a:xfrm>
          <a:off x="2901803" y="11330320"/>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24</a:t>
          </a:r>
        </a:p>
      </xdr:txBody>
    </xdr:sp>
    <xdr:clientData/>
  </xdr:twoCellAnchor>
  <xdr:twoCellAnchor>
    <xdr:from>
      <xdr:col>2</xdr:col>
      <xdr:colOff>1174012</xdr:colOff>
      <xdr:row>38</xdr:row>
      <xdr:rowOff>33226</xdr:rowOff>
    </xdr:from>
    <xdr:to>
      <xdr:col>2</xdr:col>
      <xdr:colOff>1697887</xdr:colOff>
      <xdr:row>38</xdr:row>
      <xdr:rowOff>328501</xdr:rowOff>
    </xdr:to>
    <xdr:sp macro="" textlink="">
      <xdr:nvSpPr>
        <xdr:cNvPr id="158" name="Flowchart: Connector 157">
          <a:extLst>
            <a:ext uri="{FF2B5EF4-FFF2-40B4-BE49-F238E27FC236}">
              <a16:creationId xmlns:a16="http://schemas.microsoft.com/office/drawing/2014/main" id="{00000000-0008-0000-0800-00009E000000}"/>
            </a:ext>
          </a:extLst>
        </xdr:cNvPr>
        <xdr:cNvSpPr/>
      </xdr:nvSpPr>
      <xdr:spPr>
        <a:xfrm>
          <a:off x="2890727" y="11906249"/>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25</a:t>
          </a:r>
        </a:p>
      </xdr:txBody>
    </xdr:sp>
    <xdr:clientData/>
  </xdr:twoCellAnchor>
  <xdr:twoCellAnchor>
    <xdr:from>
      <xdr:col>9</xdr:col>
      <xdr:colOff>498402</xdr:colOff>
      <xdr:row>2</xdr:row>
      <xdr:rowOff>177211</xdr:rowOff>
    </xdr:from>
    <xdr:to>
      <xdr:col>10</xdr:col>
      <xdr:colOff>335591</xdr:colOff>
      <xdr:row>4</xdr:row>
      <xdr:rowOff>51614</xdr:rowOff>
    </xdr:to>
    <xdr:sp macro="" textlink="">
      <xdr:nvSpPr>
        <xdr:cNvPr id="159" name="Flowchart: Connector 158">
          <a:extLst>
            <a:ext uri="{FF2B5EF4-FFF2-40B4-BE49-F238E27FC236}">
              <a16:creationId xmlns:a16="http://schemas.microsoft.com/office/drawing/2014/main" id="{00000000-0008-0000-0800-00009F000000}"/>
            </a:ext>
          </a:extLst>
        </xdr:cNvPr>
        <xdr:cNvSpPr/>
      </xdr:nvSpPr>
      <xdr:spPr>
        <a:xfrm>
          <a:off x="8051949" y="675612"/>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2	</a:t>
          </a:r>
        </a:p>
      </xdr:txBody>
    </xdr:sp>
    <xdr:clientData/>
  </xdr:twoCellAnchor>
  <xdr:twoCellAnchor>
    <xdr:from>
      <xdr:col>13</xdr:col>
      <xdr:colOff>177209</xdr:colOff>
      <xdr:row>0</xdr:row>
      <xdr:rowOff>66454</xdr:rowOff>
    </xdr:from>
    <xdr:to>
      <xdr:col>14</xdr:col>
      <xdr:colOff>158381</xdr:colOff>
      <xdr:row>0</xdr:row>
      <xdr:rowOff>361729</xdr:rowOff>
    </xdr:to>
    <xdr:sp macro="" textlink="">
      <xdr:nvSpPr>
        <xdr:cNvPr id="160" name="Flowchart: Connector 159">
          <a:extLst>
            <a:ext uri="{FF2B5EF4-FFF2-40B4-BE49-F238E27FC236}">
              <a16:creationId xmlns:a16="http://schemas.microsoft.com/office/drawing/2014/main" id="{00000000-0008-0000-0800-0000A0000000}"/>
            </a:ext>
          </a:extLst>
        </xdr:cNvPr>
        <xdr:cNvSpPr/>
      </xdr:nvSpPr>
      <xdr:spPr>
        <a:xfrm>
          <a:off x="10156308" y="66454"/>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1	</a:t>
          </a:r>
        </a:p>
      </xdr:txBody>
    </xdr:sp>
    <xdr:clientData/>
  </xdr:twoCellAnchor>
  <xdr:twoCellAnchor>
    <xdr:from>
      <xdr:col>13</xdr:col>
      <xdr:colOff>199360</xdr:colOff>
      <xdr:row>4</xdr:row>
      <xdr:rowOff>88606</xdr:rowOff>
    </xdr:from>
    <xdr:to>
      <xdr:col>14</xdr:col>
      <xdr:colOff>180532</xdr:colOff>
      <xdr:row>4</xdr:row>
      <xdr:rowOff>383881</xdr:rowOff>
    </xdr:to>
    <xdr:sp macro="" textlink="">
      <xdr:nvSpPr>
        <xdr:cNvPr id="161" name="Flowchart: Connector 160">
          <a:extLst>
            <a:ext uri="{FF2B5EF4-FFF2-40B4-BE49-F238E27FC236}">
              <a16:creationId xmlns:a16="http://schemas.microsoft.com/office/drawing/2014/main" id="{00000000-0008-0000-0800-0000A1000000}"/>
            </a:ext>
          </a:extLst>
        </xdr:cNvPr>
        <xdr:cNvSpPr/>
      </xdr:nvSpPr>
      <xdr:spPr>
        <a:xfrm>
          <a:off x="10178459" y="1007879"/>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3</a:t>
          </a:r>
        </a:p>
      </xdr:txBody>
    </xdr:sp>
    <xdr:clientData/>
  </xdr:twoCellAnchor>
  <xdr:twoCellAnchor>
    <xdr:from>
      <xdr:col>0</xdr:col>
      <xdr:colOff>143981</xdr:colOff>
      <xdr:row>8</xdr:row>
      <xdr:rowOff>44302</xdr:rowOff>
    </xdr:from>
    <xdr:to>
      <xdr:col>0</xdr:col>
      <xdr:colOff>667856</xdr:colOff>
      <xdr:row>9</xdr:row>
      <xdr:rowOff>151292</xdr:rowOff>
    </xdr:to>
    <xdr:sp macro="" textlink="">
      <xdr:nvSpPr>
        <xdr:cNvPr id="162" name="Flowchart: Connector 161">
          <a:extLst>
            <a:ext uri="{FF2B5EF4-FFF2-40B4-BE49-F238E27FC236}">
              <a16:creationId xmlns:a16="http://schemas.microsoft.com/office/drawing/2014/main" id="{00000000-0008-0000-0800-0000A2000000}"/>
            </a:ext>
          </a:extLst>
        </xdr:cNvPr>
        <xdr:cNvSpPr/>
      </xdr:nvSpPr>
      <xdr:spPr>
        <a:xfrm>
          <a:off x="143981" y="3433430"/>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4</a:t>
          </a:r>
        </a:p>
      </xdr:txBody>
    </xdr:sp>
    <xdr:clientData/>
  </xdr:twoCellAnchor>
  <xdr:twoCellAnchor>
    <xdr:from>
      <xdr:col>1</xdr:col>
      <xdr:colOff>210436</xdr:colOff>
      <xdr:row>8</xdr:row>
      <xdr:rowOff>55378</xdr:rowOff>
    </xdr:from>
    <xdr:to>
      <xdr:col>1</xdr:col>
      <xdr:colOff>734311</xdr:colOff>
      <xdr:row>9</xdr:row>
      <xdr:rowOff>162368</xdr:rowOff>
    </xdr:to>
    <xdr:sp macro="" textlink="">
      <xdr:nvSpPr>
        <xdr:cNvPr id="163" name="Flowchart: Connector 162">
          <a:extLst>
            <a:ext uri="{FF2B5EF4-FFF2-40B4-BE49-F238E27FC236}">
              <a16:creationId xmlns:a16="http://schemas.microsoft.com/office/drawing/2014/main" id="{00000000-0008-0000-0800-0000A3000000}"/>
            </a:ext>
          </a:extLst>
        </xdr:cNvPr>
        <xdr:cNvSpPr/>
      </xdr:nvSpPr>
      <xdr:spPr>
        <a:xfrm>
          <a:off x="1041105" y="3444506"/>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5</a:t>
          </a:r>
        </a:p>
      </xdr:txBody>
    </xdr:sp>
    <xdr:clientData/>
  </xdr:twoCellAnchor>
  <xdr:twoCellAnchor>
    <xdr:from>
      <xdr:col>2</xdr:col>
      <xdr:colOff>1362295</xdr:colOff>
      <xdr:row>8</xdr:row>
      <xdr:rowOff>55378</xdr:rowOff>
    </xdr:from>
    <xdr:to>
      <xdr:col>3</xdr:col>
      <xdr:colOff>47623</xdr:colOff>
      <xdr:row>9</xdr:row>
      <xdr:rowOff>162368</xdr:rowOff>
    </xdr:to>
    <xdr:sp macro="" textlink="">
      <xdr:nvSpPr>
        <xdr:cNvPr id="164" name="Flowchart: Connector 163">
          <a:extLst>
            <a:ext uri="{FF2B5EF4-FFF2-40B4-BE49-F238E27FC236}">
              <a16:creationId xmlns:a16="http://schemas.microsoft.com/office/drawing/2014/main" id="{00000000-0008-0000-0800-0000A4000000}"/>
            </a:ext>
          </a:extLst>
        </xdr:cNvPr>
        <xdr:cNvSpPr/>
      </xdr:nvSpPr>
      <xdr:spPr>
        <a:xfrm>
          <a:off x="3079010" y="3444506"/>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6</a:t>
          </a:r>
        </a:p>
      </xdr:txBody>
    </xdr:sp>
    <xdr:clientData/>
  </xdr:twoCellAnchor>
  <xdr:twoCellAnchor>
    <xdr:from>
      <xdr:col>6</xdr:col>
      <xdr:colOff>77530</xdr:colOff>
      <xdr:row>20</xdr:row>
      <xdr:rowOff>33226</xdr:rowOff>
    </xdr:from>
    <xdr:to>
      <xdr:col>6</xdr:col>
      <xdr:colOff>601405</xdr:colOff>
      <xdr:row>21</xdr:row>
      <xdr:rowOff>140216</xdr:rowOff>
    </xdr:to>
    <xdr:sp macro="" textlink="">
      <xdr:nvSpPr>
        <xdr:cNvPr id="165" name="Flowchart: Connector 164">
          <a:extLst>
            <a:ext uri="{FF2B5EF4-FFF2-40B4-BE49-F238E27FC236}">
              <a16:creationId xmlns:a16="http://schemas.microsoft.com/office/drawing/2014/main" id="{00000000-0008-0000-0800-0000A5000000}"/>
            </a:ext>
          </a:extLst>
        </xdr:cNvPr>
        <xdr:cNvSpPr/>
      </xdr:nvSpPr>
      <xdr:spPr>
        <a:xfrm>
          <a:off x="5604245" y="7243429"/>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14</a:t>
          </a:r>
        </a:p>
      </xdr:txBody>
    </xdr:sp>
    <xdr:clientData/>
  </xdr:twoCellAnchor>
  <xdr:twoCellAnchor>
    <xdr:from>
      <xdr:col>7</xdr:col>
      <xdr:colOff>55378</xdr:colOff>
      <xdr:row>20</xdr:row>
      <xdr:rowOff>44304</xdr:rowOff>
    </xdr:from>
    <xdr:to>
      <xdr:col>7</xdr:col>
      <xdr:colOff>579253</xdr:colOff>
      <xdr:row>21</xdr:row>
      <xdr:rowOff>151294</xdr:rowOff>
    </xdr:to>
    <xdr:sp macro="" textlink="">
      <xdr:nvSpPr>
        <xdr:cNvPr id="166" name="Flowchart: Connector 165">
          <a:extLst>
            <a:ext uri="{FF2B5EF4-FFF2-40B4-BE49-F238E27FC236}">
              <a16:creationId xmlns:a16="http://schemas.microsoft.com/office/drawing/2014/main" id="{00000000-0008-0000-0800-0000A6000000}"/>
            </a:ext>
          </a:extLst>
        </xdr:cNvPr>
        <xdr:cNvSpPr/>
      </xdr:nvSpPr>
      <xdr:spPr>
        <a:xfrm>
          <a:off x="6257704" y="7254507"/>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15</a:t>
          </a:r>
        </a:p>
      </xdr:txBody>
    </xdr:sp>
    <xdr:clientData/>
  </xdr:twoCellAnchor>
  <xdr:twoCellAnchor>
    <xdr:from>
      <xdr:col>8</xdr:col>
      <xdr:colOff>74870</xdr:colOff>
      <xdr:row>20</xdr:row>
      <xdr:rowOff>41645</xdr:rowOff>
    </xdr:from>
    <xdr:to>
      <xdr:col>8</xdr:col>
      <xdr:colOff>598745</xdr:colOff>
      <xdr:row>21</xdr:row>
      <xdr:rowOff>148635</xdr:rowOff>
    </xdr:to>
    <xdr:sp macro="" textlink="">
      <xdr:nvSpPr>
        <xdr:cNvPr id="167" name="Flowchart: Connector 166">
          <a:extLst>
            <a:ext uri="{FF2B5EF4-FFF2-40B4-BE49-F238E27FC236}">
              <a16:creationId xmlns:a16="http://schemas.microsoft.com/office/drawing/2014/main" id="{00000000-0008-0000-0800-0000A7000000}"/>
            </a:ext>
          </a:extLst>
        </xdr:cNvPr>
        <xdr:cNvSpPr/>
      </xdr:nvSpPr>
      <xdr:spPr>
        <a:xfrm>
          <a:off x="6941730" y="7251848"/>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16</a:t>
          </a:r>
        </a:p>
      </xdr:txBody>
    </xdr:sp>
    <xdr:clientData/>
  </xdr:twoCellAnchor>
  <xdr:twoCellAnchor>
    <xdr:from>
      <xdr:col>6</xdr:col>
      <xdr:colOff>88605</xdr:colOff>
      <xdr:row>8</xdr:row>
      <xdr:rowOff>44303</xdr:rowOff>
    </xdr:from>
    <xdr:to>
      <xdr:col>6</xdr:col>
      <xdr:colOff>612480</xdr:colOff>
      <xdr:row>9</xdr:row>
      <xdr:rowOff>151293</xdr:rowOff>
    </xdr:to>
    <xdr:sp macro="" textlink="">
      <xdr:nvSpPr>
        <xdr:cNvPr id="168" name="Flowchart: Connector 167">
          <a:extLst>
            <a:ext uri="{FF2B5EF4-FFF2-40B4-BE49-F238E27FC236}">
              <a16:creationId xmlns:a16="http://schemas.microsoft.com/office/drawing/2014/main" id="{00000000-0008-0000-0800-0000A8000000}"/>
            </a:ext>
          </a:extLst>
        </xdr:cNvPr>
        <xdr:cNvSpPr/>
      </xdr:nvSpPr>
      <xdr:spPr>
        <a:xfrm>
          <a:off x="5615320" y="3433431"/>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8</a:t>
          </a:r>
        </a:p>
      </xdr:txBody>
    </xdr:sp>
    <xdr:clientData/>
  </xdr:twoCellAnchor>
  <xdr:twoCellAnchor>
    <xdr:from>
      <xdr:col>7</xdr:col>
      <xdr:colOff>77529</xdr:colOff>
      <xdr:row>8</xdr:row>
      <xdr:rowOff>33227</xdr:rowOff>
    </xdr:from>
    <xdr:to>
      <xdr:col>7</xdr:col>
      <xdr:colOff>601404</xdr:colOff>
      <xdr:row>9</xdr:row>
      <xdr:rowOff>140217</xdr:rowOff>
    </xdr:to>
    <xdr:sp macro="" textlink="">
      <xdr:nvSpPr>
        <xdr:cNvPr id="169" name="Flowchart: Connector 168">
          <a:extLst>
            <a:ext uri="{FF2B5EF4-FFF2-40B4-BE49-F238E27FC236}">
              <a16:creationId xmlns:a16="http://schemas.microsoft.com/office/drawing/2014/main" id="{00000000-0008-0000-0800-0000A9000000}"/>
            </a:ext>
          </a:extLst>
        </xdr:cNvPr>
        <xdr:cNvSpPr/>
      </xdr:nvSpPr>
      <xdr:spPr>
        <a:xfrm>
          <a:off x="6279855" y="3422355"/>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9</a:t>
          </a:r>
        </a:p>
      </xdr:txBody>
    </xdr:sp>
    <xdr:clientData/>
  </xdr:twoCellAnchor>
  <xdr:twoCellAnchor>
    <xdr:from>
      <xdr:col>8</xdr:col>
      <xdr:colOff>77529</xdr:colOff>
      <xdr:row>8</xdr:row>
      <xdr:rowOff>44303</xdr:rowOff>
    </xdr:from>
    <xdr:to>
      <xdr:col>8</xdr:col>
      <xdr:colOff>601404</xdr:colOff>
      <xdr:row>9</xdr:row>
      <xdr:rowOff>151293</xdr:rowOff>
    </xdr:to>
    <xdr:sp macro="" textlink="">
      <xdr:nvSpPr>
        <xdr:cNvPr id="170" name="Flowchart: Connector 169">
          <a:extLst>
            <a:ext uri="{FF2B5EF4-FFF2-40B4-BE49-F238E27FC236}">
              <a16:creationId xmlns:a16="http://schemas.microsoft.com/office/drawing/2014/main" id="{00000000-0008-0000-0800-0000AA000000}"/>
            </a:ext>
          </a:extLst>
        </xdr:cNvPr>
        <xdr:cNvSpPr/>
      </xdr:nvSpPr>
      <xdr:spPr>
        <a:xfrm>
          <a:off x="6944389" y="3433431"/>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10</a:t>
          </a:r>
        </a:p>
      </xdr:txBody>
    </xdr:sp>
    <xdr:clientData/>
  </xdr:twoCellAnchor>
  <xdr:twoCellAnchor>
    <xdr:from>
      <xdr:col>9</xdr:col>
      <xdr:colOff>88604</xdr:colOff>
      <xdr:row>8</xdr:row>
      <xdr:rowOff>44302</xdr:rowOff>
    </xdr:from>
    <xdr:to>
      <xdr:col>9</xdr:col>
      <xdr:colOff>612479</xdr:colOff>
      <xdr:row>9</xdr:row>
      <xdr:rowOff>151292</xdr:rowOff>
    </xdr:to>
    <xdr:sp macro="" textlink="">
      <xdr:nvSpPr>
        <xdr:cNvPr id="171" name="Flowchart: Connector 170">
          <a:extLst>
            <a:ext uri="{FF2B5EF4-FFF2-40B4-BE49-F238E27FC236}">
              <a16:creationId xmlns:a16="http://schemas.microsoft.com/office/drawing/2014/main" id="{00000000-0008-0000-0800-0000AB000000}"/>
            </a:ext>
          </a:extLst>
        </xdr:cNvPr>
        <xdr:cNvSpPr/>
      </xdr:nvSpPr>
      <xdr:spPr>
        <a:xfrm>
          <a:off x="7642151" y="3433430"/>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11</a:t>
          </a:r>
        </a:p>
      </xdr:txBody>
    </xdr:sp>
    <xdr:clientData/>
  </xdr:twoCellAnchor>
  <xdr:twoCellAnchor>
    <xdr:from>
      <xdr:col>10</xdr:col>
      <xdr:colOff>55377</xdr:colOff>
      <xdr:row>8</xdr:row>
      <xdr:rowOff>44302</xdr:rowOff>
    </xdr:from>
    <xdr:to>
      <xdr:col>10</xdr:col>
      <xdr:colOff>579252</xdr:colOff>
      <xdr:row>9</xdr:row>
      <xdr:rowOff>151292</xdr:rowOff>
    </xdr:to>
    <xdr:sp macro="" textlink="">
      <xdr:nvSpPr>
        <xdr:cNvPr id="172" name="Flowchart: Connector 171">
          <a:extLst>
            <a:ext uri="{FF2B5EF4-FFF2-40B4-BE49-F238E27FC236}">
              <a16:creationId xmlns:a16="http://schemas.microsoft.com/office/drawing/2014/main" id="{00000000-0008-0000-0800-0000AC000000}"/>
            </a:ext>
          </a:extLst>
        </xdr:cNvPr>
        <xdr:cNvSpPr/>
      </xdr:nvSpPr>
      <xdr:spPr>
        <a:xfrm>
          <a:off x="8295610" y="3433430"/>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12</a:t>
          </a:r>
        </a:p>
      </xdr:txBody>
    </xdr:sp>
    <xdr:clientData/>
  </xdr:twoCellAnchor>
  <xdr:twoCellAnchor>
    <xdr:from>
      <xdr:col>12</xdr:col>
      <xdr:colOff>55378</xdr:colOff>
      <xdr:row>10</xdr:row>
      <xdr:rowOff>77529</xdr:rowOff>
    </xdr:from>
    <xdr:to>
      <xdr:col>13</xdr:col>
      <xdr:colOff>509255</xdr:colOff>
      <xdr:row>13</xdr:row>
      <xdr:rowOff>160375</xdr:rowOff>
    </xdr:to>
    <xdr:sp macro="" textlink="">
      <xdr:nvSpPr>
        <xdr:cNvPr id="173" name="Flowchart: Connector 172">
          <a:extLst>
            <a:ext uri="{FF2B5EF4-FFF2-40B4-BE49-F238E27FC236}">
              <a16:creationId xmlns:a16="http://schemas.microsoft.com/office/drawing/2014/main" id="{00000000-0008-0000-0800-0000AD000000}"/>
            </a:ext>
          </a:extLst>
        </xdr:cNvPr>
        <xdr:cNvSpPr/>
      </xdr:nvSpPr>
      <xdr:spPr>
        <a:xfrm>
          <a:off x="9602529" y="3843227"/>
          <a:ext cx="885825" cy="647700"/>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13</a:t>
          </a:r>
        </a:p>
      </xdr:txBody>
    </xdr:sp>
    <xdr:clientData/>
  </xdr:twoCellAnchor>
  <xdr:twoCellAnchor>
    <xdr:from>
      <xdr:col>0</xdr:col>
      <xdr:colOff>155058</xdr:colOff>
      <xdr:row>29</xdr:row>
      <xdr:rowOff>33227</xdr:rowOff>
    </xdr:from>
    <xdr:to>
      <xdr:col>0</xdr:col>
      <xdr:colOff>678933</xdr:colOff>
      <xdr:row>30</xdr:row>
      <xdr:rowOff>140217</xdr:rowOff>
    </xdr:to>
    <xdr:sp macro="" textlink="">
      <xdr:nvSpPr>
        <xdr:cNvPr id="174" name="Flowchart: Connector 173">
          <a:extLst>
            <a:ext uri="{FF2B5EF4-FFF2-40B4-BE49-F238E27FC236}">
              <a16:creationId xmlns:a16="http://schemas.microsoft.com/office/drawing/2014/main" id="{00000000-0008-0000-0800-0000AE000000}"/>
            </a:ext>
          </a:extLst>
        </xdr:cNvPr>
        <xdr:cNvSpPr/>
      </xdr:nvSpPr>
      <xdr:spPr>
        <a:xfrm>
          <a:off x="155058" y="9956948"/>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17</a:t>
          </a:r>
        </a:p>
      </xdr:txBody>
    </xdr:sp>
    <xdr:clientData/>
  </xdr:twoCellAnchor>
  <xdr:twoCellAnchor>
    <xdr:from>
      <xdr:col>3</xdr:col>
      <xdr:colOff>287965</xdr:colOff>
      <xdr:row>29</xdr:row>
      <xdr:rowOff>44301</xdr:rowOff>
    </xdr:from>
    <xdr:to>
      <xdr:col>4</xdr:col>
      <xdr:colOff>269137</xdr:colOff>
      <xdr:row>30</xdr:row>
      <xdr:rowOff>151291</xdr:rowOff>
    </xdr:to>
    <xdr:sp macro="" textlink="">
      <xdr:nvSpPr>
        <xdr:cNvPr id="175" name="Flowchart: Connector 174">
          <a:extLst>
            <a:ext uri="{FF2B5EF4-FFF2-40B4-BE49-F238E27FC236}">
              <a16:creationId xmlns:a16="http://schemas.microsoft.com/office/drawing/2014/main" id="{00000000-0008-0000-0800-0000AF000000}"/>
            </a:ext>
          </a:extLst>
        </xdr:cNvPr>
        <xdr:cNvSpPr/>
      </xdr:nvSpPr>
      <xdr:spPr>
        <a:xfrm>
          <a:off x="3843227" y="9968022"/>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18</a:t>
          </a:r>
        </a:p>
      </xdr:txBody>
    </xdr:sp>
    <xdr:clientData/>
  </xdr:twoCellAnchor>
  <xdr:twoCellAnchor>
    <xdr:from>
      <xdr:col>5</xdr:col>
      <xdr:colOff>443024</xdr:colOff>
      <xdr:row>29</xdr:row>
      <xdr:rowOff>44301</xdr:rowOff>
    </xdr:from>
    <xdr:to>
      <xdr:col>6</xdr:col>
      <xdr:colOff>269137</xdr:colOff>
      <xdr:row>30</xdr:row>
      <xdr:rowOff>151291</xdr:rowOff>
    </xdr:to>
    <xdr:sp macro="" textlink="">
      <xdr:nvSpPr>
        <xdr:cNvPr id="176" name="Flowchart: Connector 175">
          <a:extLst>
            <a:ext uri="{FF2B5EF4-FFF2-40B4-BE49-F238E27FC236}">
              <a16:creationId xmlns:a16="http://schemas.microsoft.com/office/drawing/2014/main" id="{00000000-0008-0000-0800-0000B0000000}"/>
            </a:ext>
          </a:extLst>
        </xdr:cNvPr>
        <xdr:cNvSpPr/>
      </xdr:nvSpPr>
      <xdr:spPr>
        <a:xfrm>
          <a:off x="5271977" y="9968022"/>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19</a:t>
          </a:r>
        </a:p>
      </xdr:txBody>
    </xdr:sp>
    <xdr:clientData/>
  </xdr:twoCellAnchor>
  <xdr:twoCellAnchor>
    <xdr:from>
      <xdr:col>7</xdr:col>
      <xdr:colOff>398721</xdr:colOff>
      <xdr:row>29</xdr:row>
      <xdr:rowOff>44302</xdr:rowOff>
    </xdr:from>
    <xdr:to>
      <xdr:col>8</xdr:col>
      <xdr:colOff>258062</xdr:colOff>
      <xdr:row>30</xdr:row>
      <xdr:rowOff>151292</xdr:rowOff>
    </xdr:to>
    <xdr:sp macro="" textlink="">
      <xdr:nvSpPr>
        <xdr:cNvPr id="177" name="Flowchart: Connector 176">
          <a:extLst>
            <a:ext uri="{FF2B5EF4-FFF2-40B4-BE49-F238E27FC236}">
              <a16:creationId xmlns:a16="http://schemas.microsoft.com/office/drawing/2014/main" id="{00000000-0008-0000-0800-0000B1000000}"/>
            </a:ext>
          </a:extLst>
        </xdr:cNvPr>
        <xdr:cNvSpPr/>
      </xdr:nvSpPr>
      <xdr:spPr>
        <a:xfrm>
          <a:off x="6601047" y="9968023"/>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20</a:t>
          </a:r>
        </a:p>
      </xdr:txBody>
    </xdr:sp>
    <xdr:clientData/>
  </xdr:twoCellAnchor>
  <xdr:twoCellAnchor>
    <xdr:from>
      <xdr:col>0</xdr:col>
      <xdr:colOff>143983</xdr:colOff>
      <xdr:row>20</xdr:row>
      <xdr:rowOff>22151</xdr:rowOff>
    </xdr:from>
    <xdr:to>
      <xdr:col>0</xdr:col>
      <xdr:colOff>667858</xdr:colOff>
      <xdr:row>21</xdr:row>
      <xdr:rowOff>129141</xdr:rowOff>
    </xdr:to>
    <xdr:sp macro="" textlink="">
      <xdr:nvSpPr>
        <xdr:cNvPr id="188" name="Flowchart: Connector 187">
          <a:extLst>
            <a:ext uri="{FF2B5EF4-FFF2-40B4-BE49-F238E27FC236}">
              <a16:creationId xmlns:a16="http://schemas.microsoft.com/office/drawing/2014/main" id="{00000000-0008-0000-0800-0000BC000000}"/>
            </a:ext>
          </a:extLst>
        </xdr:cNvPr>
        <xdr:cNvSpPr/>
      </xdr:nvSpPr>
      <xdr:spPr>
        <a:xfrm>
          <a:off x="143983" y="7232354"/>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4</a:t>
          </a:r>
        </a:p>
      </xdr:txBody>
    </xdr:sp>
    <xdr:clientData/>
  </xdr:twoCellAnchor>
  <xdr:twoCellAnchor>
    <xdr:from>
      <xdr:col>1</xdr:col>
      <xdr:colOff>210438</xdr:colOff>
      <xdr:row>20</xdr:row>
      <xdr:rowOff>33227</xdr:rowOff>
    </xdr:from>
    <xdr:to>
      <xdr:col>1</xdr:col>
      <xdr:colOff>734313</xdr:colOff>
      <xdr:row>21</xdr:row>
      <xdr:rowOff>140217</xdr:rowOff>
    </xdr:to>
    <xdr:sp macro="" textlink="">
      <xdr:nvSpPr>
        <xdr:cNvPr id="189" name="Flowchart: Connector 188">
          <a:extLst>
            <a:ext uri="{FF2B5EF4-FFF2-40B4-BE49-F238E27FC236}">
              <a16:creationId xmlns:a16="http://schemas.microsoft.com/office/drawing/2014/main" id="{00000000-0008-0000-0800-0000BD000000}"/>
            </a:ext>
          </a:extLst>
        </xdr:cNvPr>
        <xdr:cNvSpPr/>
      </xdr:nvSpPr>
      <xdr:spPr>
        <a:xfrm>
          <a:off x="1041107" y="7243430"/>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5</a:t>
          </a:r>
        </a:p>
      </xdr:txBody>
    </xdr:sp>
    <xdr:clientData/>
  </xdr:twoCellAnchor>
  <xdr:twoCellAnchor>
    <xdr:from>
      <xdr:col>2</xdr:col>
      <xdr:colOff>1362297</xdr:colOff>
      <xdr:row>20</xdr:row>
      <xdr:rowOff>33227</xdr:rowOff>
    </xdr:from>
    <xdr:to>
      <xdr:col>3</xdr:col>
      <xdr:colOff>47625</xdr:colOff>
      <xdr:row>21</xdr:row>
      <xdr:rowOff>140217</xdr:rowOff>
    </xdr:to>
    <xdr:sp macro="" textlink="">
      <xdr:nvSpPr>
        <xdr:cNvPr id="190" name="Flowchart: Connector 189">
          <a:extLst>
            <a:ext uri="{FF2B5EF4-FFF2-40B4-BE49-F238E27FC236}">
              <a16:creationId xmlns:a16="http://schemas.microsoft.com/office/drawing/2014/main" id="{00000000-0008-0000-0800-0000BE000000}"/>
            </a:ext>
          </a:extLst>
        </xdr:cNvPr>
        <xdr:cNvSpPr/>
      </xdr:nvSpPr>
      <xdr:spPr>
        <a:xfrm>
          <a:off x="3079012" y="7243430"/>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6</a:t>
          </a:r>
        </a:p>
      </xdr:txBody>
    </xdr:sp>
    <xdr:clientData/>
  </xdr:twoCellAnchor>
  <xdr:twoCellAnchor>
    <xdr:from>
      <xdr:col>5</xdr:col>
      <xdr:colOff>55378</xdr:colOff>
      <xdr:row>20</xdr:row>
      <xdr:rowOff>44302</xdr:rowOff>
    </xdr:from>
    <xdr:to>
      <xdr:col>5</xdr:col>
      <xdr:colOff>579253</xdr:colOff>
      <xdr:row>21</xdr:row>
      <xdr:rowOff>151292</xdr:rowOff>
    </xdr:to>
    <xdr:sp macro="" textlink="">
      <xdr:nvSpPr>
        <xdr:cNvPr id="30" name="Flowchart: Connector 29">
          <a:extLst>
            <a:ext uri="{FF2B5EF4-FFF2-40B4-BE49-F238E27FC236}">
              <a16:creationId xmlns:a16="http://schemas.microsoft.com/office/drawing/2014/main" id="{00000000-0008-0000-0800-00001E000000}"/>
            </a:ext>
          </a:extLst>
        </xdr:cNvPr>
        <xdr:cNvSpPr/>
      </xdr:nvSpPr>
      <xdr:spPr>
        <a:xfrm>
          <a:off x="4884331" y="7254505"/>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7</a:t>
          </a:r>
        </a:p>
      </xdr:txBody>
    </xdr:sp>
    <xdr:clientData/>
  </xdr:twoCellAnchor>
  <xdr:twoCellAnchor>
    <xdr:from>
      <xdr:col>5</xdr:col>
      <xdr:colOff>88604</xdr:colOff>
      <xdr:row>8</xdr:row>
      <xdr:rowOff>44303</xdr:rowOff>
    </xdr:from>
    <xdr:to>
      <xdr:col>5</xdr:col>
      <xdr:colOff>612479</xdr:colOff>
      <xdr:row>9</xdr:row>
      <xdr:rowOff>151293</xdr:rowOff>
    </xdr:to>
    <xdr:sp macro="" textlink="">
      <xdr:nvSpPr>
        <xdr:cNvPr id="32" name="Flowchart: Connector 31">
          <a:extLst>
            <a:ext uri="{FF2B5EF4-FFF2-40B4-BE49-F238E27FC236}">
              <a16:creationId xmlns:a16="http://schemas.microsoft.com/office/drawing/2014/main" id="{00000000-0008-0000-0800-000020000000}"/>
            </a:ext>
          </a:extLst>
        </xdr:cNvPr>
        <xdr:cNvSpPr/>
      </xdr:nvSpPr>
      <xdr:spPr>
        <a:xfrm>
          <a:off x="4917557" y="3433431"/>
          <a:ext cx="523875" cy="295275"/>
        </a:xfrm>
        <a:prstGeom prst="flowChartConnector">
          <a:avLst/>
        </a:prstGeom>
        <a:solidFill>
          <a:sysClr val="windowText" lastClr="000000"/>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 lastClr="FFFFFF"/>
              </a:solidFill>
              <a:effectLst/>
              <a:uLnTx/>
              <a:uFillTx/>
              <a:latin typeface="Calibri" panose="020F0502020204030204"/>
              <a:ea typeface="+mn-ea"/>
              <a:cs typeface="+mn-cs"/>
            </a:rPr>
            <a:t>7</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Z71"/>
  <sheetViews>
    <sheetView zoomScale="85" zoomScaleNormal="85" zoomScalePageLayoutView="85" workbookViewId="0">
      <selection activeCell="K9" sqref="K9"/>
    </sheetView>
  </sheetViews>
  <sheetFormatPr defaultColWidth="11" defaultRowHeight="15.75" x14ac:dyDescent="0.25"/>
  <cols>
    <col min="1" max="1" width="45.75" customWidth="1"/>
    <col min="2" max="2" width="20" style="1" customWidth="1"/>
    <col min="3" max="3" width="53.25" customWidth="1"/>
    <col min="14" max="14" width="11" style="12"/>
    <col min="15" max="15" width="20.75" bestFit="1" customWidth="1"/>
    <col min="16" max="16" width="37.75" style="156" bestFit="1" customWidth="1"/>
    <col min="17" max="17" width="2.25" style="59" bestFit="1" customWidth="1"/>
    <col min="19" max="19" width="13.75" bestFit="1" customWidth="1"/>
    <col min="20" max="20" width="33.25" bestFit="1" customWidth="1"/>
    <col min="21" max="21" width="2" bestFit="1" customWidth="1"/>
    <col min="23" max="23" width="28.25" bestFit="1" customWidth="1"/>
  </cols>
  <sheetData>
    <row r="1" spans="1:26" ht="16.899999999999999" customHeight="1" thickBot="1" x14ac:dyDescent="0.3">
      <c r="A1" s="367" t="s">
        <v>51</v>
      </c>
      <c r="B1" s="368"/>
      <c r="C1" s="369"/>
      <c r="D1" s="48" t="s">
        <v>11</v>
      </c>
      <c r="E1" s="49" t="s">
        <v>12</v>
      </c>
      <c r="F1" s="49" t="s">
        <v>13</v>
      </c>
      <c r="G1" s="49" t="s">
        <v>14</v>
      </c>
      <c r="H1" s="49" t="s">
        <v>15</v>
      </c>
      <c r="I1" s="49" t="s">
        <v>16</v>
      </c>
      <c r="J1" s="49" t="s">
        <v>27</v>
      </c>
      <c r="K1" s="49" t="s">
        <v>28</v>
      </c>
      <c r="L1" s="49" t="s">
        <v>29</v>
      </c>
      <c r="M1" s="49" t="s">
        <v>30</v>
      </c>
      <c r="N1" s="147"/>
      <c r="O1" s="40"/>
      <c r="P1" s="155"/>
      <c r="Q1" s="150">
        <v>1</v>
      </c>
      <c r="R1" s="40"/>
      <c r="S1" s="40"/>
      <c r="U1" s="4">
        <v>1</v>
      </c>
      <c r="Z1" t="s">
        <v>27</v>
      </c>
    </row>
    <row r="2" spans="1:26" ht="31.15" customHeight="1" thickBot="1" x14ac:dyDescent="0.3">
      <c r="A2" s="360" t="s">
        <v>91</v>
      </c>
      <c r="B2" s="363" t="s">
        <v>0</v>
      </c>
      <c r="C2" s="36" t="s">
        <v>1</v>
      </c>
      <c r="D2" s="45">
        <v>3</v>
      </c>
      <c r="E2" s="43">
        <v>3</v>
      </c>
      <c r="F2" s="43">
        <v>2</v>
      </c>
      <c r="G2" s="43">
        <v>3</v>
      </c>
      <c r="H2" s="43">
        <v>3</v>
      </c>
      <c r="I2" s="43">
        <v>3</v>
      </c>
      <c r="J2" s="43">
        <v>3</v>
      </c>
      <c r="K2" s="43">
        <v>2</v>
      </c>
      <c r="L2" s="43">
        <v>2</v>
      </c>
      <c r="M2" s="43">
        <v>2</v>
      </c>
      <c r="N2" s="148"/>
      <c r="O2" s="154" t="s">
        <v>385</v>
      </c>
      <c r="P2" s="154" t="s">
        <v>382</v>
      </c>
      <c r="Q2" s="151">
        <f>Q1+1</f>
        <v>2</v>
      </c>
      <c r="R2" s="40"/>
      <c r="S2" s="40"/>
      <c r="U2" s="42">
        <v>2</v>
      </c>
      <c r="Z2" t="s">
        <v>30</v>
      </c>
    </row>
    <row r="3" spans="1:26" ht="31.15" customHeight="1" thickBot="1" x14ac:dyDescent="0.3">
      <c r="A3" s="361"/>
      <c r="B3" s="364"/>
      <c r="C3" s="36" t="s">
        <v>2</v>
      </c>
      <c r="D3" s="45">
        <v>2</v>
      </c>
      <c r="E3" s="43">
        <v>1</v>
      </c>
      <c r="F3" s="43">
        <v>1</v>
      </c>
      <c r="G3" s="43">
        <v>1</v>
      </c>
      <c r="H3" s="43">
        <v>2</v>
      </c>
      <c r="I3" s="43">
        <v>1</v>
      </c>
      <c r="J3" s="43">
        <v>2</v>
      </c>
      <c r="K3" s="43">
        <v>1</v>
      </c>
      <c r="L3" s="43">
        <v>1</v>
      </c>
      <c r="M3" s="43">
        <v>2</v>
      </c>
      <c r="N3" s="148"/>
      <c r="O3" s="154" t="s">
        <v>385</v>
      </c>
      <c r="P3" s="154" t="s">
        <v>381</v>
      </c>
      <c r="Q3" s="150">
        <f>Q2+1</f>
        <v>3</v>
      </c>
      <c r="R3" s="40"/>
      <c r="S3" s="40"/>
      <c r="U3" s="42">
        <v>3</v>
      </c>
      <c r="Z3" t="s">
        <v>13</v>
      </c>
    </row>
    <row r="4" spans="1:26" ht="45.75" thickBot="1" x14ac:dyDescent="0.3">
      <c r="A4" s="362"/>
      <c r="B4" s="365"/>
      <c r="C4" s="39" t="s">
        <v>3</v>
      </c>
      <c r="D4" s="45">
        <v>0</v>
      </c>
      <c r="E4" s="43">
        <v>0</v>
      </c>
      <c r="F4" s="43">
        <v>0</v>
      </c>
      <c r="G4" s="43">
        <v>0</v>
      </c>
      <c r="H4" s="43">
        <v>0</v>
      </c>
      <c r="I4" s="43">
        <v>0</v>
      </c>
      <c r="J4" s="43">
        <v>0</v>
      </c>
      <c r="K4" s="43">
        <v>0</v>
      </c>
      <c r="L4" s="43">
        <v>0</v>
      </c>
      <c r="M4" s="43">
        <v>0</v>
      </c>
      <c r="N4" s="148"/>
      <c r="O4" s="154" t="s">
        <v>385</v>
      </c>
      <c r="P4" s="154" t="s">
        <v>383</v>
      </c>
      <c r="Q4" s="150">
        <f t="shared" ref="Q4:Q9" si="0">Q3+1</f>
        <v>4</v>
      </c>
      <c r="R4" s="40"/>
      <c r="S4" s="40"/>
      <c r="U4" s="41">
        <v>4</v>
      </c>
      <c r="Z4" t="s">
        <v>14</v>
      </c>
    </row>
    <row r="5" spans="1:26" ht="75.75" thickBot="1" x14ac:dyDescent="0.3">
      <c r="A5" s="36" t="s">
        <v>89</v>
      </c>
      <c r="B5" s="35" t="s">
        <v>0</v>
      </c>
      <c r="C5" s="38" t="s">
        <v>4</v>
      </c>
      <c r="D5" s="50">
        <v>1</v>
      </c>
      <c r="E5" s="43">
        <v>1</v>
      </c>
      <c r="F5" s="43">
        <v>0.5</v>
      </c>
      <c r="G5" s="43">
        <v>1</v>
      </c>
      <c r="H5" s="52">
        <v>0.5</v>
      </c>
      <c r="I5" s="43">
        <v>1</v>
      </c>
      <c r="J5" s="43">
        <v>1</v>
      </c>
      <c r="K5" s="43">
        <v>1</v>
      </c>
      <c r="L5" s="43">
        <v>1</v>
      </c>
      <c r="M5" s="51">
        <v>0.5</v>
      </c>
      <c r="N5" s="148"/>
      <c r="O5" s="154" t="s">
        <v>385</v>
      </c>
      <c r="P5" s="154" t="s">
        <v>390</v>
      </c>
      <c r="Q5" s="150">
        <f t="shared" si="0"/>
        <v>5</v>
      </c>
      <c r="R5" s="40"/>
      <c r="S5" s="40"/>
      <c r="U5" s="42">
        <v>5</v>
      </c>
      <c r="Z5" t="s">
        <v>15</v>
      </c>
    </row>
    <row r="6" spans="1:26" ht="30.75" thickBot="1" x14ac:dyDescent="0.3">
      <c r="A6" s="36" t="s">
        <v>5</v>
      </c>
      <c r="B6" s="38" t="s">
        <v>6</v>
      </c>
      <c r="C6" s="38" t="s">
        <v>7</v>
      </c>
      <c r="D6" s="45">
        <v>0.5</v>
      </c>
      <c r="E6" s="43">
        <v>0.5</v>
      </c>
      <c r="F6" s="43">
        <v>0</v>
      </c>
      <c r="G6" s="43">
        <v>0</v>
      </c>
      <c r="H6" s="43">
        <v>0</v>
      </c>
      <c r="I6" s="43">
        <v>0</v>
      </c>
      <c r="J6" s="43">
        <v>0.5</v>
      </c>
      <c r="K6" s="43">
        <v>0.5</v>
      </c>
      <c r="L6" s="53">
        <v>0</v>
      </c>
      <c r="M6" s="220">
        <v>0</v>
      </c>
      <c r="N6" s="148"/>
      <c r="O6" s="40"/>
      <c r="P6" s="157" t="s">
        <v>386</v>
      </c>
      <c r="Q6" s="150">
        <f t="shared" si="0"/>
        <v>6</v>
      </c>
      <c r="R6" s="40"/>
      <c r="S6" s="40"/>
      <c r="U6" s="42">
        <v>6</v>
      </c>
      <c r="Z6" t="s">
        <v>12</v>
      </c>
    </row>
    <row r="7" spans="1:26" ht="16.5" thickBot="1" x14ac:dyDescent="0.3">
      <c r="A7" s="361" t="s">
        <v>8</v>
      </c>
      <c r="B7" s="364" t="s">
        <v>0</v>
      </c>
      <c r="C7" s="37" t="s">
        <v>87</v>
      </c>
      <c r="D7" s="45">
        <v>3</v>
      </c>
      <c r="E7" s="43">
        <v>3</v>
      </c>
      <c r="F7" s="43">
        <v>2</v>
      </c>
      <c r="G7" s="44">
        <v>2</v>
      </c>
      <c r="H7" s="51">
        <v>3</v>
      </c>
      <c r="I7" s="43">
        <v>1</v>
      </c>
      <c r="J7" s="43">
        <v>3</v>
      </c>
      <c r="K7" s="43">
        <v>2</v>
      </c>
      <c r="L7" s="53">
        <v>0</v>
      </c>
      <c r="M7" s="220">
        <v>2</v>
      </c>
      <c r="N7" s="148"/>
      <c r="O7" s="153" t="s">
        <v>384</v>
      </c>
      <c r="P7" s="153" t="s">
        <v>382</v>
      </c>
      <c r="Q7" s="150">
        <f t="shared" si="0"/>
        <v>7</v>
      </c>
      <c r="R7" s="40"/>
      <c r="S7" s="40"/>
      <c r="U7" s="42">
        <v>7</v>
      </c>
      <c r="Z7" t="s">
        <v>28</v>
      </c>
    </row>
    <row r="8" spans="1:26" ht="30.75" thickBot="1" x14ac:dyDescent="0.3">
      <c r="A8" s="361"/>
      <c r="B8" s="366"/>
      <c r="C8" s="16" t="s">
        <v>9</v>
      </c>
      <c r="D8" s="45">
        <v>0</v>
      </c>
      <c r="E8" s="43">
        <v>0</v>
      </c>
      <c r="F8" s="43">
        <v>0</v>
      </c>
      <c r="G8" s="43">
        <v>0</v>
      </c>
      <c r="H8" s="43">
        <v>0</v>
      </c>
      <c r="I8" s="43">
        <v>0</v>
      </c>
      <c r="J8" s="43">
        <v>0</v>
      </c>
      <c r="K8" s="43">
        <v>0</v>
      </c>
      <c r="L8" s="53">
        <v>0</v>
      </c>
      <c r="M8" s="220">
        <v>0</v>
      </c>
      <c r="N8" s="148"/>
      <c r="O8" s="153" t="s">
        <v>384</v>
      </c>
      <c r="P8" s="154" t="s">
        <v>383</v>
      </c>
      <c r="Q8" s="150">
        <f t="shared" si="0"/>
        <v>8</v>
      </c>
      <c r="R8" s="40"/>
      <c r="S8" s="40"/>
      <c r="U8" s="40">
        <v>8</v>
      </c>
      <c r="Z8" t="s">
        <v>29</v>
      </c>
    </row>
    <row r="9" spans="1:26" ht="45.75" thickBot="1" x14ac:dyDescent="0.3">
      <c r="A9" s="36" t="s">
        <v>10</v>
      </c>
      <c r="B9" s="35" t="s">
        <v>0</v>
      </c>
      <c r="C9" s="34" t="s">
        <v>85</v>
      </c>
      <c r="D9" s="46">
        <v>1</v>
      </c>
      <c r="E9" s="47">
        <v>1</v>
      </c>
      <c r="F9" s="47">
        <v>1</v>
      </c>
      <c r="G9" s="47">
        <v>1</v>
      </c>
      <c r="H9" s="47">
        <v>1</v>
      </c>
      <c r="I9" s="47">
        <v>1</v>
      </c>
      <c r="J9" s="47">
        <v>1</v>
      </c>
      <c r="K9" s="47">
        <v>1</v>
      </c>
      <c r="L9" s="54">
        <v>0</v>
      </c>
      <c r="M9" s="221">
        <v>1</v>
      </c>
      <c r="N9" s="149"/>
      <c r="O9" s="153" t="s">
        <v>384</v>
      </c>
      <c r="P9" s="154" t="s">
        <v>390</v>
      </c>
      <c r="Q9" s="150">
        <f t="shared" si="0"/>
        <v>9</v>
      </c>
      <c r="R9" s="40"/>
      <c r="S9" s="40"/>
      <c r="U9" s="42">
        <v>9</v>
      </c>
      <c r="Z9" t="s">
        <v>11</v>
      </c>
    </row>
    <row r="10" spans="1:26" ht="30" x14ac:dyDescent="0.25">
      <c r="A10" s="215" t="s">
        <v>550</v>
      </c>
      <c r="D10" s="214">
        <v>1</v>
      </c>
      <c r="E10" s="213">
        <v>1</v>
      </c>
      <c r="F10" s="213">
        <v>1</v>
      </c>
      <c r="G10" s="213">
        <v>1</v>
      </c>
      <c r="H10" s="213">
        <v>1</v>
      </c>
      <c r="I10" s="213">
        <v>1</v>
      </c>
      <c r="J10" s="213">
        <v>1</v>
      </c>
      <c r="K10" s="213">
        <v>1</v>
      </c>
      <c r="L10" s="212">
        <v>1</v>
      </c>
      <c r="M10" s="213">
        <v>1</v>
      </c>
      <c r="O10" s="40"/>
      <c r="P10" s="155"/>
      <c r="Q10" s="150"/>
      <c r="R10" s="40"/>
      <c r="S10" s="40"/>
      <c r="Z10" t="s">
        <v>16</v>
      </c>
    </row>
    <row r="11" spans="1:26" ht="16.899999999999999" customHeight="1" thickBot="1" x14ac:dyDescent="0.3">
      <c r="C11" s="13" t="s">
        <v>80</v>
      </c>
      <c r="O11" s="152"/>
      <c r="P11" s="152" t="s">
        <v>414</v>
      </c>
      <c r="Q11" s="151"/>
      <c r="R11" s="152"/>
      <c r="S11" s="40"/>
    </row>
    <row r="12" spans="1:26" ht="16.5" thickBot="1" x14ac:dyDescent="0.3">
      <c r="A12" s="367" t="s">
        <v>31</v>
      </c>
      <c r="B12" s="368"/>
      <c r="C12" s="369"/>
      <c r="O12" s="40"/>
      <c r="P12" s="155"/>
      <c r="Q12" s="150"/>
      <c r="R12" s="40"/>
      <c r="S12" s="40"/>
    </row>
    <row r="13" spans="1:26" ht="16.5" thickBot="1" x14ac:dyDescent="0.3">
      <c r="A13" s="18" t="s">
        <v>32</v>
      </c>
      <c r="B13" s="17" t="s">
        <v>33</v>
      </c>
      <c r="C13" s="17" t="s">
        <v>34</v>
      </c>
      <c r="J13" s="55"/>
      <c r="K13" t="s">
        <v>92</v>
      </c>
      <c r="O13" s="40"/>
      <c r="P13" s="155"/>
      <c r="Q13" s="150"/>
      <c r="R13" s="40"/>
      <c r="S13" s="40"/>
    </row>
    <row r="14" spans="1:26" ht="16.899999999999999" customHeight="1" thickBot="1" x14ac:dyDescent="0.3">
      <c r="A14" s="20" t="s">
        <v>35</v>
      </c>
      <c r="B14" s="15" t="s">
        <v>36</v>
      </c>
      <c r="C14" s="16" t="s">
        <v>37</v>
      </c>
    </row>
    <row r="15" spans="1:26" x14ac:dyDescent="0.25">
      <c r="A15" s="21" t="s">
        <v>39</v>
      </c>
      <c r="B15" s="370" t="s">
        <v>36</v>
      </c>
      <c r="C15" s="33" t="s">
        <v>38</v>
      </c>
      <c r="F15" s="56"/>
    </row>
    <row r="16" spans="1:26" x14ac:dyDescent="0.25">
      <c r="A16" s="21" t="s">
        <v>40</v>
      </c>
      <c r="B16" s="366"/>
      <c r="C16" s="5"/>
    </row>
    <row r="17" spans="1:3" x14ac:dyDescent="0.25">
      <c r="A17" s="21" t="s">
        <v>41</v>
      </c>
      <c r="B17" s="366"/>
      <c r="C17" s="5"/>
    </row>
    <row r="18" spans="1:3" ht="16.5" thickBot="1" x14ac:dyDescent="0.3">
      <c r="A18" s="20" t="s">
        <v>42</v>
      </c>
      <c r="B18" s="371"/>
      <c r="C18" s="5"/>
    </row>
    <row r="19" spans="1:3" ht="16.5" thickBot="1" x14ac:dyDescent="0.3">
      <c r="A19" s="20" t="s">
        <v>43</v>
      </c>
      <c r="B19" s="15" t="s">
        <v>36</v>
      </c>
      <c r="C19" s="6"/>
    </row>
    <row r="20" spans="1:3" x14ac:dyDescent="0.25">
      <c r="A20" s="370" t="s">
        <v>44</v>
      </c>
      <c r="B20" s="370" t="s">
        <v>45</v>
      </c>
      <c r="C20" s="16" t="s">
        <v>37</v>
      </c>
    </row>
    <row r="21" spans="1:3" x14ac:dyDescent="0.25">
      <c r="A21" s="366"/>
      <c r="B21" s="366"/>
      <c r="C21" s="32"/>
    </row>
    <row r="22" spans="1:3" ht="16.5" thickBot="1" x14ac:dyDescent="0.3">
      <c r="A22" s="371"/>
      <c r="B22" s="371"/>
      <c r="C22" s="28" t="s">
        <v>38</v>
      </c>
    </row>
    <row r="23" spans="1:3" ht="16.5" thickBot="1" x14ac:dyDescent="0.3">
      <c r="A23" s="20" t="s">
        <v>5</v>
      </c>
      <c r="B23" s="15" t="s">
        <v>46</v>
      </c>
      <c r="C23" s="16" t="s">
        <v>37</v>
      </c>
    </row>
    <row r="24" spans="1:3" ht="16.5" thickBot="1" x14ac:dyDescent="0.3">
      <c r="A24" s="20" t="s">
        <v>48</v>
      </c>
      <c r="B24" s="15" t="s">
        <v>46</v>
      </c>
      <c r="C24" s="28" t="s">
        <v>47</v>
      </c>
    </row>
    <row r="25" spans="1:3" x14ac:dyDescent="0.25">
      <c r="A25" s="370" t="s">
        <v>49</v>
      </c>
      <c r="B25" s="370" t="s">
        <v>46</v>
      </c>
      <c r="C25" s="16" t="s">
        <v>50</v>
      </c>
    </row>
    <row r="26" spans="1:3" ht="16.5" thickBot="1" x14ac:dyDescent="0.3">
      <c r="A26" s="371"/>
      <c r="B26" s="371"/>
      <c r="C26" s="28" t="s">
        <v>47</v>
      </c>
    </row>
    <row r="27" spans="1:3" x14ac:dyDescent="0.25">
      <c r="B27"/>
    </row>
    <row r="28" spans="1:3" ht="16.5" thickBot="1" x14ac:dyDescent="0.3">
      <c r="A28" s="31"/>
      <c r="B28"/>
    </row>
    <row r="29" spans="1:3" ht="16.5" thickBot="1" x14ac:dyDescent="0.3">
      <c r="A29" s="30"/>
      <c r="B29" s="29"/>
      <c r="C29" s="29"/>
    </row>
    <row r="30" spans="1:3" ht="16.5" thickBot="1" x14ac:dyDescent="0.3">
      <c r="A30" s="367" t="s">
        <v>51</v>
      </c>
      <c r="B30" s="368"/>
      <c r="C30" s="369"/>
    </row>
    <row r="31" spans="1:3" ht="16.5" thickBot="1" x14ac:dyDescent="0.3">
      <c r="A31" s="372" t="s">
        <v>52</v>
      </c>
      <c r="B31" s="373"/>
      <c r="C31" s="374"/>
    </row>
    <row r="32" spans="1:3" ht="16.5" thickBot="1" x14ac:dyDescent="0.3">
      <c r="A32" s="18" t="s">
        <v>32</v>
      </c>
      <c r="B32" s="17" t="s">
        <v>33</v>
      </c>
      <c r="C32" s="17" t="s">
        <v>34</v>
      </c>
    </row>
    <row r="33" spans="1:3" ht="30" x14ac:dyDescent="0.25">
      <c r="A33" s="370" t="s">
        <v>90</v>
      </c>
      <c r="B33" s="370" t="s">
        <v>36</v>
      </c>
      <c r="C33" s="16" t="s">
        <v>1</v>
      </c>
    </row>
    <row r="34" spans="1:3" x14ac:dyDescent="0.25">
      <c r="A34" s="366"/>
      <c r="B34" s="366"/>
      <c r="C34" s="16"/>
    </row>
    <row r="35" spans="1:3" ht="30" x14ac:dyDescent="0.25">
      <c r="A35" s="366"/>
      <c r="B35" s="366"/>
      <c r="C35" s="16" t="s">
        <v>2</v>
      </c>
    </row>
    <row r="36" spans="1:3" x14ac:dyDescent="0.25">
      <c r="A36" s="366"/>
      <c r="B36" s="366"/>
      <c r="C36" s="7"/>
    </row>
    <row r="37" spans="1:3" ht="45" x14ac:dyDescent="0.25">
      <c r="A37" s="366"/>
      <c r="B37" s="366"/>
      <c r="C37" s="16" t="s">
        <v>3</v>
      </c>
    </row>
    <row r="38" spans="1:3" ht="16.5" thickBot="1" x14ac:dyDescent="0.3">
      <c r="A38" s="371"/>
      <c r="B38" s="371"/>
      <c r="C38" s="28" t="s">
        <v>38</v>
      </c>
    </row>
    <row r="39" spans="1:3" ht="58.15" customHeight="1" x14ac:dyDescent="0.25">
      <c r="A39" s="370" t="s">
        <v>89</v>
      </c>
      <c r="B39" s="370" t="s">
        <v>36</v>
      </c>
      <c r="C39" s="16" t="s">
        <v>4</v>
      </c>
    </row>
    <row r="40" spans="1:3" ht="16.5" thickBot="1" x14ac:dyDescent="0.3">
      <c r="A40" s="371"/>
      <c r="B40" s="371"/>
      <c r="C40" s="28" t="s">
        <v>38</v>
      </c>
    </row>
    <row r="41" spans="1:3" ht="30.75" thickBot="1" x14ac:dyDescent="0.3">
      <c r="A41" s="20" t="s">
        <v>5</v>
      </c>
      <c r="B41" s="15" t="s">
        <v>46</v>
      </c>
      <c r="C41" s="15" t="s">
        <v>88</v>
      </c>
    </row>
    <row r="42" spans="1:3" x14ac:dyDescent="0.25">
      <c r="A42" s="370" t="s">
        <v>8</v>
      </c>
      <c r="B42" s="370" t="s">
        <v>36</v>
      </c>
      <c r="C42" s="23" t="s">
        <v>87</v>
      </c>
    </row>
    <row r="43" spans="1:3" ht="30.75" thickBot="1" x14ac:dyDescent="0.3">
      <c r="A43" s="371"/>
      <c r="B43" s="371"/>
      <c r="C43" s="15" t="s">
        <v>86</v>
      </c>
    </row>
    <row r="44" spans="1:3" ht="30" x14ac:dyDescent="0.25">
      <c r="A44" s="370" t="s">
        <v>10</v>
      </c>
      <c r="B44" s="370" t="s">
        <v>36</v>
      </c>
      <c r="C44" s="23" t="s">
        <v>85</v>
      </c>
    </row>
    <row r="45" spans="1:3" ht="16.5" thickBot="1" x14ac:dyDescent="0.3">
      <c r="A45" s="371"/>
      <c r="B45" s="371"/>
      <c r="C45" s="28" t="s">
        <v>38</v>
      </c>
    </row>
    <row r="46" spans="1:3" ht="45.75" thickBot="1" x14ac:dyDescent="0.3">
      <c r="A46" s="27" t="s">
        <v>53</v>
      </c>
      <c r="B46" s="15" t="s">
        <v>54</v>
      </c>
      <c r="C46" s="26" t="s">
        <v>55</v>
      </c>
    </row>
    <row r="47" spans="1:3" ht="30.75" thickBot="1" x14ac:dyDescent="0.3">
      <c r="A47" s="20" t="s">
        <v>56</v>
      </c>
      <c r="B47" s="15" t="s">
        <v>54</v>
      </c>
      <c r="C47" s="26" t="s">
        <v>55</v>
      </c>
    </row>
    <row r="48" spans="1:3" ht="30.75" thickBot="1" x14ac:dyDescent="0.3">
      <c r="A48" s="20" t="s">
        <v>57</v>
      </c>
      <c r="B48" s="15" t="s">
        <v>54</v>
      </c>
      <c r="C48" s="26" t="s">
        <v>55</v>
      </c>
    </row>
    <row r="49" spans="1:3" ht="16.5" thickBot="1" x14ac:dyDescent="0.3">
      <c r="A49" s="367" t="s">
        <v>58</v>
      </c>
      <c r="B49" s="368"/>
      <c r="C49" s="369"/>
    </row>
    <row r="50" spans="1:3" ht="16.5" thickBot="1" x14ac:dyDescent="0.3">
      <c r="A50" s="18" t="s">
        <v>32</v>
      </c>
      <c r="B50" s="17" t="s">
        <v>33</v>
      </c>
      <c r="C50" s="17" t="s">
        <v>34</v>
      </c>
    </row>
    <row r="51" spans="1:3" x14ac:dyDescent="0.25">
      <c r="A51" s="25" t="s">
        <v>59</v>
      </c>
      <c r="B51" s="370" t="s">
        <v>36</v>
      </c>
      <c r="C51" s="24" t="s">
        <v>62</v>
      </c>
    </row>
    <row r="52" spans="1:3" x14ac:dyDescent="0.25">
      <c r="A52" s="21" t="s">
        <v>60</v>
      </c>
      <c r="B52" s="366"/>
      <c r="C52" s="16" t="s">
        <v>63</v>
      </c>
    </row>
    <row r="53" spans="1:3" ht="16.5" thickBot="1" x14ac:dyDescent="0.3">
      <c r="A53" s="20" t="s">
        <v>61</v>
      </c>
      <c r="B53" s="371"/>
      <c r="C53" s="19" t="s">
        <v>38</v>
      </c>
    </row>
    <row r="54" spans="1:3" x14ac:dyDescent="0.25">
      <c r="A54" s="21" t="s">
        <v>59</v>
      </c>
      <c r="B54" s="370" t="s">
        <v>36</v>
      </c>
      <c r="C54" s="16" t="s">
        <v>65</v>
      </c>
    </row>
    <row r="55" spans="1:3" x14ac:dyDescent="0.25">
      <c r="A55" s="21" t="s">
        <v>64</v>
      </c>
      <c r="B55" s="366"/>
      <c r="C55" s="16" t="s">
        <v>66</v>
      </c>
    </row>
    <row r="56" spans="1:3" ht="16.5" thickBot="1" x14ac:dyDescent="0.3">
      <c r="A56" s="8"/>
      <c r="B56" s="371"/>
      <c r="C56" s="19" t="s">
        <v>38</v>
      </c>
    </row>
    <row r="57" spans="1:3" ht="30" x14ac:dyDescent="0.25">
      <c r="A57" s="21" t="s">
        <v>59</v>
      </c>
      <c r="B57" s="16" t="s">
        <v>84</v>
      </c>
      <c r="C57" s="23" t="s">
        <v>83</v>
      </c>
    </row>
    <row r="58" spans="1:3" x14ac:dyDescent="0.25">
      <c r="A58" s="21" t="s">
        <v>67</v>
      </c>
      <c r="B58" s="16" t="s">
        <v>36</v>
      </c>
      <c r="C58" s="22" t="s">
        <v>70</v>
      </c>
    </row>
    <row r="59" spans="1:3" x14ac:dyDescent="0.25">
      <c r="A59" s="21" t="s">
        <v>68</v>
      </c>
      <c r="B59" s="5"/>
      <c r="C59" s="5"/>
    </row>
    <row r="60" spans="1:3" ht="16.5" thickBot="1" x14ac:dyDescent="0.3">
      <c r="A60" s="20" t="s">
        <v>69</v>
      </c>
      <c r="B60" s="6"/>
      <c r="C60" s="6"/>
    </row>
    <row r="61" spans="1:3" ht="30" x14ac:dyDescent="0.25">
      <c r="A61" s="370" t="s">
        <v>71</v>
      </c>
      <c r="B61" s="370" t="s">
        <v>36</v>
      </c>
      <c r="C61" s="16" t="s">
        <v>72</v>
      </c>
    </row>
    <row r="62" spans="1:3" ht="16.5" thickBot="1" x14ac:dyDescent="0.3">
      <c r="A62" s="371"/>
      <c r="B62" s="371"/>
      <c r="C62" s="19" t="s">
        <v>38</v>
      </c>
    </row>
    <row r="63" spans="1:3" x14ac:dyDescent="0.25">
      <c r="A63" s="370" t="s">
        <v>73</v>
      </c>
      <c r="B63" s="370" t="s">
        <v>36</v>
      </c>
      <c r="C63" s="16" t="s">
        <v>37</v>
      </c>
    </row>
    <row r="64" spans="1:3" ht="16.5" thickBot="1" x14ac:dyDescent="0.3">
      <c r="A64" s="371"/>
      <c r="B64" s="371"/>
      <c r="C64" s="19" t="s">
        <v>38</v>
      </c>
    </row>
    <row r="65" spans="1:3" ht="28.15" customHeight="1" x14ac:dyDescent="0.25">
      <c r="A65" s="370" t="s">
        <v>74</v>
      </c>
      <c r="B65" s="370" t="s">
        <v>36</v>
      </c>
      <c r="C65" s="16" t="s">
        <v>75</v>
      </c>
    </row>
    <row r="66" spans="1:3" ht="16.5" thickBot="1" x14ac:dyDescent="0.3">
      <c r="A66" s="371"/>
      <c r="B66" s="371"/>
      <c r="C66" s="19" t="s">
        <v>38</v>
      </c>
    </row>
    <row r="67" spans="1:3" ht="16.5" thickBot="1" x14ac:dyDescent="0.3">
      <c r="A67" s="367" t="s">
        <v>76</v>
      </c>
      <c r="B67" s="368"/>
      <c r="C67" s="369"/>
    </row>
    <row r="68" spans="1:3" ht="16.5" thickBot="1" x14ac:dyDescent="0.3">
      <c r="A68" s="18" t="s">
        <v>32</v>
      </c>
      <c r="B68" s="17" t="s">
        <v>33</v>
      </c>
      <c r="C68" s="17" t="s">
        <v>34</v>
      </c>
    </row>
    <row r="69" spans="1:3" x14ac:dyDescent="0.25">
      <c r="A69" s="370" t="s">
        <v>77</v>
      </c>
      <c r="B69" s="370" t="s">
        <v>46</v>
      </c>
      <c r="C69" s="16" t="s">
        <v>82</v>
      </c>
    </row>
    <row r="70" spans="1:3" x14ac:dyDescent="0.25">
      <c r="A70" s="366"/>
      <c r="B70" s="366"/>
      <c r="C70" s="16"/>
    </row>
    <row r="71" spans="1:3" ht="30.75" thickBot="1" x14ac:dyDescent="0.3">
      <c r="A71" s="371"/>
      <c r="B71" s="371"/>
      <c r="C71" s="15" t="s">
        <v>81</v>
      </c>
    </row>
  </sheetData>
  <mergeCells count="33">
    <mergeCell ref="A1:C1"/>
    <mergeCell ref="A65:A66"/>
    <mergeCell ref="B65:B66"/>
    <mergeCell ref="A67:C67"/>
    <mergeCell ref="A69:A71"/>
    <mergeCell ref="B69:B71"/>
    <mergeCell ref="B51:B53"/>
    <mergeCell ref="B54:B56"/>
    <mergeCell ref="A61:A62"/>
    <mergeCell ref="B61:B62"/>
    <mergeCell ref="A63:A64"/>
    <mergeCell ref="B63:B64"/>
    <mergeCell ref="A42:A43"/>
    <mergeCell ref="B42:B43"/>
    <mergeCell ref="A44:A45"/>
    <mergeCell ref="B44:B45"/>
    <mergeCell ref="A49:C49"/>
    <mergeCell ref="A30:C30"/>
    <mergeCell ref="A31:C31"/>
    <mergeCell ref="A33:A38"/>
    <mergeCell ref="B33:B38"/>
    <mergeCell ref="A39:A40"/>
    <mergeCell ref="B39:B40"/>
    <mergeCell ref="B15:B18"/>
    <mergeCell ref="A20:A22"/>
    <mergeCell ref="B20:B22"/>
    <mergeCell ref="A25:A26"/>
    <mergeCell ref="B25:B26"/>
    <mergeCell ref="A2:A4"/>
    <mergeCell ref="B2:B4"/>
    <mergeCell ref="A7:A8"/>
    <mergeCell ref="B7:B8"/>
    <mergeCell ref="A12:C12"/>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Z71"/>
  <sheetViews>
    <sheetView zoomScale="85" zoomScaleNormal="85" zoomScalePageLayoutView="85" workbookViewId="0">
      <selection activeCell="M15" sqref="M15"/>
    </sheetView>
  </sheetViews>
  <sheetFormatPr defaultColWidth="11" defaultRowHeight="15.75" x14ac:dyDescent="0.25"/>
  <cols>
    <col min="1" max="1" width="45.75" customWidth="1"/>
    <col min="2" max="2" width="20" style="1" customWidth="1"/>
    <col min="3" max="3" width="53.25" customWidth="1"/>
    <col min="14" max="14" width="11" style="12"/>
    <col min="15" max="15" width="20.75" bestFit="1" customWidth="1"/>
    <col min="16" max="16" width="37.75" style="156" bestFit="1" customWidth="1"/>
    <col min="17" max="17" width="2.25" style="59" bestFit="1" customWidth="1"/>
    <col min="19" max="19" width="13.75" bestFit="1" customWidth="1"/>
    <col min="20" max="20" width="33.25" bestFit="1" customWidth="1"/>
    <col min="21" max="21" width="2" bestFit="1" customWidth="1"/>
    <col min="23" max="23" width="28.25" bestFit="1" customWidth="1"/>
  </cols>
  <sheetData>
    <row r="1" spans="1:26" ht="16.899999999999999" customHeight="1" thickBot="1" x14ac:dyDescent="0.3">
      <c r="A1" s="377" t="s">
        <v>51</v>
      </c>
      <c r="B1" s="378"/>
      <c r="C1" s="379"/>
      <c r="D1" s="48" t="s">
        <v>11</v>
      </c>
      <c r="E1" s="49" t="s">
        <v>12</v>
      </c>
      <c r="F1" s="49" t="s">
        <v>13</v>
      </c>
      <c r="G1" s="49" t="s">
        <v>14</v>
      </c>
      <c r="H1" s="49" t="s">
        <v>15</v>
      </c>
      <c r="I1" s="49" t="s">
        <v>16</v>
      </c>
      <c r="J1" s="49" t="s">
        <v>27</v>
      </c>
      <c r="K1" s="49" t="s">
        <v>28</v>
      </c>
      <c r="L1" s="49" t="s">
        <v>29</v>
      </c>
      <c r="M1" s="49" t="s">
        <v>30</v>
      </c>
      <c r="N1" s="147"/>
      <c r="O1" s="40"/>
      <c r="P1" s="155"/>
      <c r="Q1" s="150">
        <v>1</v>
      </c>
      <c r="R1" s="40"/>
      <c r="S1" s="40"/>
      <c r="U1" s="4">
        <v>1</v>
      </c>
      <c r="Z1" t="s">
        <v>27</v>
      </c>
    </row>
    <row r="2" spans="1:26" ht="31.15" customHeight="1" thickBot="1" x14ac:dyDescent="0.3">
      <c r="A2" s="384" t="s">
        <v>91</v>
      </c>
      <c r="B2" s="387" t="s">
        <v>0</v>
      </c>
      <c r="C2" s="217" t="s">
        <v>1</v>
      </c>
      <c r="D2" s="45">
        <v>3</v>
      </c>
      <c r="E2" s="43">
        <v>3</v>
      </c>
      <c r="F2" s="43">
        <v>2</v>
      </c>
      <c r="G2" s="43">
        <v>3</v>
      </c>
      <c r="H2" s="43">
        <v>3</v>
      </c>
      <c r="I2" s="43">
        <v>1</v>
      </c>
      <c r="J2" s="43">
        <v>3</v>
      </c>
      <c r="K2" s="43">
        <v>2</v>
      </c>
      <c r="L2" s="43">
        <v>2</v>
      </c>
      <c r="M2" s="43">
        <v>2</v>
      </c>
      <c r="N2" s="148"/>
      <c r="O2" s="154" t="s">
        <v>385</v>
      </c>
      <c r="P2" s="154" t="s">
        <v>382</v>
      </c>
      <c r="Q2" s="151">
        <f t="shared" ref="Q2:Q9" si="0">Q1+1</f>
        <v>2</v>
      </c>
      <c r="R2" s="40"/>
      <c r="S2" s="40"/>
      <c r="U2" s="42">
        <v>2</v>
      </c>
      <c r="Z2" t="s">
        <v>30</v>
      </c>
    </row>
    <row r="3" spans="1:26" ht="31.15" customHeight="1" thickBot="1" x14ac:dyDescent="0.3">
      <c r="A3" s="385"/>
      <c r="B3" s="388"/>
      <c r="C3" s="217" t="s">
        <v>2</v>
      </c>
      <c r="D3" s="45">
        <v>2</v>
      </c>
      <c r="E3" s="43">
        <v>1</v>
      </c>
      <c r="F3" s="43">
        <v>1</v>
      </c>
      <c r="G3" s="43">
        <v>1</v>
      </c>
      <c r="H3" s="43">
        <v>2</v>
      </c>
      <c r="I3" s="43">
        <v>1</v>
      </c>
      <c r="J3" s="43">
        <v>2</v>
      </c>
      <c r="K3" s="43">
        <v>1</v>
      </c>
      <c r="L3" s="43">
        <v>1</v>
      </c>
      <c r="M3" s="43">
        <v>2</v>
      </c>
      <c r="N3" s="148"/>
      <c r="O3" s="154" t="s">
        <v>385</v>
      </c>
      <c r="P3" s="154" t="s">
        <v>381</v>
      </c>
      <c r="Q3" s="150">
        <f t="shared" si="0"/>
        <v>3</v>
      </c>
      <c r="R3" s="40"/>
      <c r="S3" s="40"/>
      <c r="U3" s="42">
        <v>3</v>
      </c>
      <c r="Z3" t="s">
        <v>13</v>
      </c>
    </row>
    <row r="4" spans="1:26" ht="45.75" thickBot="1" x14ac:dyDescent="0.3">
      <c r="A4" s="386"/>
      <c r="B4" s="389"/>
      <c r="C4" s="219" t="s">
        <v>3</v>
      </c>
      <c r="D4" s="45">
        <v>0</v>
      </c>
      <c r="E4" s="43">
        <v>0</v>
      </c>
      <c r="F4" s="43">
        <v>0</v>
      </c>
      <c r="G4" s="43">
        <v>0</v>
      </c>
      <c r="H4" s="43">
        <v>0</v>
      </c>
      <c r="I4" s="43">
        <v>0</v>
      </c>
      <c r="J4" s="43">
        <v>0</v>
      </c>
      <c r="K4" s="43">
        <v>0</v>
      </c>
      <c r="L4" s="43">
        <v>0</v>
      </c>
      <c r="M4" s="43">
        <v>0</v>
      </c>
      <c r="N4" s="148"/>
      <c r="O4" s="154" t="s">
        <v>385</v>
      </c>
      <c r="P4" s="154" t="s">
        <v>383</v>
      </c>
      <c r="Q4" s="150">
        <f t="shared" si="0"/>
        <v>4</v>
      </c>
      <c r="R4" s="40"/>
      <c r="S4" s="40"/>
      <c r="U4" s="41">
        <v>4</v>
      </c>
      <c r="Z4" t="s">
        <v>14</v>
      </c>
    </row>
    <row r="5" spans="1:26" ht="75.75" thickBot="1" x14ac:dyDescent="0.3">
      <c r="A5" s="217" t="s">
        <v>89</v>
      </c>
      <c r="B5" s="216" t="s">
        <v>0</v>
      </c>
      <c r="C5" s="218" t="s">
        <v>4</v>
      </c>
      <c r="D5" s="50">
        <v>1</v>
      </c>
      <c r="E5" s="43">
        <v>1</v>
      </c>
      <c r="F5" s="43">
        <v>0.5</v>
      </c>
      <c r="G5" s="43">
        <v>1</v>
      </c>
      <c r="H5" s="52">
        <v>0.5</v>
      </c>
      <c r="I5" s="43">
        <v>1</v>
      </c>
      <c r="J5" s="43">
        <v>1</v>
      </c>
      <c r="K5" s="43">
        <v>1</v>
      </c>
      <c r="L5" s="43">
        <v>1</v>
      </c>
      <c r="M5" s="51">
        <v>0.5</v>
      </c>
      <c r="N5" s="148"/>
      <c r="O5" s="154" t="s">
        <v>385</v>
      </c>
      <c r="P5" s="154" t="s">
        <v>390</v>
      </c>
      <c r="Q5" s="150">
        <f t="shared" si="0"/>
        <v>5</v>
      </c>
      <c r="R5" s="40"/>
      <c r="S5" s="40"/>
      <c r="U5" s="42">
        <v>5</v>
      </c>
      <c r="Z5" t="s">
        <v>15</v>
      </c>
    </row>
    <row r="6" spans="1:26" ht="30.75" thickBot="1" x14ac:dyDescent="0.3">
      <c r="A6" s="217" t="s">
        <v>5</v>
      </c>
      <c r="B6" s="218" t="s">
        <v>6</v>
      </c>
      <c r="C6" s="218" t="s">
        <v>7</v>
      </c>
      <c r="D6" s="45">
        <v>0.5</v>
      </c>
      <c r="E6" s="43">
        <v>0.5</v>
      </c>
      <c r="F6" s="43">
        <v>0</v>
      </c>
      <c r="G6" s="43">
        <v>0</v>
      </c>
      <c r="H6" s="43">
        <v>0</v>
      </c>
      <c r="I6" s="43">
        <v>0</v>
      </c>
      <c r="J6" s="43">
        <v>0.5</v>
      </c>
      <c r="K6" s="43">
        <v>0.5</v>
      </c>
      <c r="L6" s="53">
        <v>0</v>
      </c>
      <c r="M6" s="220">
        <v>0</v>
      </c>
      <c r="N6" s="148"/>
      <c r="O6" s="40"/>
      <c r="P6" s="157" t="s">
        <v>386</v>
      </c>
      <c r="Q6" s="150">
        <f t="shared" si="0"/>
        <v>6</v>
      </c>
      <c r="R6" s="40"/>
      <c r="S6" s="40"/>
      <c r="U6" s="42">
        <v>6</v>
      </c>
      <c r="Z6" t="s">
        <v>12</v>
      </c>
    </row>
    <row r="7" spans="1:26" ht="16.5" thickBot="1" x14ac:dyDescent="0.3">
      <c r="A7" s="385" t="s">
        <v>8</v>
      </c>
      <c r="B7" s="388" t="s">
        <v>0</v>
      </c>
      <c r="C7" s="37" t="s">
        <v>87</v>
      </c>
      <c r="D7" s="45">
        <v>3</v>
      </c>
      <c r="E7" s="43">
        <v>3</v>
      </c>
      <c r="F7" s="43">
        <v>2</v>
      </c>
      <c r="G7" s="44">
        <v>2</v>
      </c>
      <c r="H7" s="51">
        <v>3</v>
      </c>
      <c r="I7" s="43">
        <v>1</v>
      </c>
      <c r="J7" s="43">
        <v>3</v>
      </c>
      <c r="K7" s="43">
        <v>2</v>
      </c>
      <c r="L7" s="53">
        <v>0</v>
      </c>
      <c r="M7" s="220">
        <v>2</v>
      </c>
      <c r="N7" s="148"/>
      <c r="O7" s="153" t="s">
        <v>384</v>
      </c>
      <c r="P7" s="153" t="s">
        <v>382</v>
      </c>
      <c r="Q7" s="150">
        <f t="shared" si="0"/>
        <v>7</v>
      </c>
      <c r="R7" s="40"/>
      <c r="S7" s="40"/>
      <c r="U7" s="42">
        <v>7</v>
      </c>
      <c r="Z7" t="s">
        <v>28</v>
      </c>
    </row>
    <row r="8" spans="1:26" ht="30.75" thickBot="1" x14ac:dyDescent="0.3">
      <c r="A8" s="385"/>
      <c r="B8" s="380"/>
      <c r="C8" s="196" t="s">
        <v>9</v>
      </c>
      <c r="D8" s="45">
        <v>0</v>
      </c>
      <c r="E8" s="43">
        <v>0</v>
      </c>
      <c r="F8" s="43">
        <v>0</v>
      </c>
      <c r="G8" s="43">
        <v>0</v>
      </c>
      <c r="H8" s="43">
        <v>0</v>
      </c>
      <c r="I8" s="43">
        <v>0</v>
      </c>
      <c r="J8" s="43">
        <v>0</v>
      </c>
      <c r="K8" s="43">
        <v>0</v>
      </c>
      <c r="L8" s="53">
        <v>0</v>
      </c>
      <c r="M8" s="220">
        <v>0</v>
      </c>
      <c r="N8" s="148"/>
      <c r="O8" s="153" t="s">
        <v>384</v>
      </c>
      <c r="P8" s="154" t="s">
        <v>383</v>
      </c>
      <c r="Q8" s="150">
        <f t="shared" si="0"/>
        <v>8</v>
      </c>
      <c r="R8" s="40"/>
      <c r="S8" s="40"/>
      <c r="U8" s="40">
        <v>8</v>
      </c>
      <c r="Z8" t="s">
        <v>29</v>
      </c>
    </row>
    <row r="9" spans="1:26" ht="45.75" thickBot="1" x14ac:dyDescent="0.3">
      <c r="A9" s="217" t="s">
        <v>10</v>
      </c>
      <c r="B9" s="216" t="s">
        <v>0</v>
      </c>
      <c r="C9" s="34" t="s">
        <v>85</v>
      </c>
      <c r="D9" s="46">
        <v>1</v>
      </c>
      <c r="E9" s="47">
        <v>1</v>
      </c>
      <c r="F9" s="47">
        <v>1</v>
      </c>
      <c r="G9" s="47">
        <v>1</v>
      </c>
      <c r="H9" s="47">
        <v>1</v>
      </c>
      <c r="I9" s="47">
        <v>1</v>
      </c>
      <c r="J9" s="47">
        <v>1</v>
      </c>
      <c r="K9" s="47">
        <v>1</v>
      </c>
      <c r="L9" s="54">
        <v>0</v>
      </c>
      <c r="M9" s="221">
        <v>1</v>
      </c>
      <c r="N9" s="149"/>
      <c r="O9" s="153" t="s">
        <v>384</v>
      </c>
      <c r="P9" s="154" t="s">
        <v>390</v>
      </c>
      <c r="Q9" s="150">
        <f t="shared" si="0"/>
        <v>9</v>
      </c>
      <c r="R9" s="40"/>
      <c r="S9" s="40"/>
      <c r="U9" s="42">
        <v>9</v>
      </c>
      <c r="Z9" t="s">
        <v>11</v>
      </c>
    </row>
    <row r="10" spans="1:26" ht="30" x14ac:dyDescent="0.25">
      <c r="A10" s="215" t="s">
        <v>550</v>
      </c>
      <c r="D10" s="214">
        <v>1</v>
      </c>
      <c r="E10" s="213">
        <v>1</v>
      </c>
      <c r="F10" s="213">
        <v>1</v>
      </c>
      <c r="G10" s="213">
        <v>1</v>
      </c>
      <c r="H10" s="213">
        <v>1</v>
      </c>
      <c r="I10" s="213">
        <v>1</v>
      </c>
      <c r="J10" s="213">
        <v>1</v>
      </c>
      <c r="K10" s="213">
        <v>1</v>
      </c>
      <c r="L10" s="212">
        <v>0</v>
      </c>
      <c r="M10" s="213">
        <v>1</v>
      </c>
      <c r="O10" s="40"/>
      <c r="P10" s="155"/>
      <c r="Q10" s="150"/>
      <c r="R10" s="40"/>
      <c r="S10" s="40"/>
      <c r="Z10" t="s">
        <v>16</v>
      </c>
    </row>
    <row r="11" spans="1:26" ht="16.899999999999999" customHeight="1" thickBot="1" x14ac:dyDescent="0.3">
      <c r="C11" s="13" t="s">
        <v>80</v>
      </c>
      <c r="O11" s="152"/>
      <c r="P11" s="152" t="s">
        <v>414</v>
      </c>
      <c r="Q11" s="151"/>
      <c r="R11" s="152"/>
      <c r="S11" s="40"/>
    </row>
    <row r="12" spans="1:26" ht="16.5" thickBot="1" x14ac:dyDescent="0.3">
      <c r="A12" s="377" t="s">
        <v>31</v>
      </c>
      <c r="B12" s="378"/>
      <c r="C12" s="379"/>
      <c r="O12" s="40"/>
      <c r="P12" s="155"/>
      <c r="Q12" s="150"/>
      <c r="R12" s="40"/>
      <c r="S12" s="40"/>
    </row>
    <row r="13" spans="1:26" ht="16.5" thickBot="1" x14ac:dyDescent="0.3">
      <c r="A13" s="198" t="s">
        <v>32</v>
      </c>
      <c r="B13" s="197" t="s">
        <v>33</v>
      </c>
      <c r="C13" s="197" t="s">
        <v>34</v>
      </c>
      <c r="J13" s="55"/>
      <c r="K13" t="s">
        <v>92</v>
      </c>
      <c r="O13" s="40"/>
      <c r="P13" s="155"/>
      <c r="Q13" s="150"/>
      <c r="R13" s="40"/>
      <c r="S13" s="40"/>
    </row>
    <row r="14" spans="1:26" ht="16.899999999999999" customHeight="1" thickBot="1" x14ac:dyDescent="0.3">
      <c r="A14" s="200" t="s">
        <v>35</v>
      </c>
      <c r="B14" s="195" t="s">
        <v>36</v>
      </c>
      <c r="C14" s="196" t="s">
        <v>37</v>
      </c>
    </row>
    <row r="15" spans="1:26" x14ac:dyDescent="0.25">
      <c r="A15" s="201" t="s">
        <v>39</v>
      </c>
      <c r="B15" s="375" t="s">
        <v>36</v>
      </c>
      <c r="C15" s="211" t="s">
        <v>38</v>
      </c>
      <c r="F15" s="210"/>
    </row>
    <row r="16" spans="1:26" x14ac:dyDescent="0.25">
      <c r="A16" s="201" t="s">
        <v>40</v>
      </c>
      <c r="B16" s="380"/>
      <c r="C16" s="5"/>
    </row>
    <row r="17" spans="1:3" x14ac:dyDescent="0.25">
      <c r="A17" s="201" t="s">
        <v>41</v>
      </c>
      <c r="B17" s="380"/>
      <c r="C17" s="5"/>
    </row>
    <row r="18" spans="1:3" ht="16.5" thickBot="1" x14ac:dyDescent="0.3">
      <c r="A18" s="200" t="s">
        <v>42</v>
      </c>
      <c r="B18" s="376"/>
      <c r="C18" s="5"/>
    </row>
    <row r="19" spans="1:3" ht="16.5" thickBot="1" x14ac:dyDescent="0.3">
      <c r="A19" s="200" t="s">
        <v>43</v>
      </c>
      <c r="B19" s="195" t="s">
        <v>36</v>
      </c>
      <c r="C19" s="6"/>
    </row>
    <row r="20" spans="1:3" x14ac:dyDescent="0.25">
      <c r="A20" s="375" t="s">
        <v>44</v>
      </c>
      <c r="B20" s="375" t="s">
        <v>45</v>
      </c>
      <c r="C20" s="196" t="s">
        <v>37</v>
      </c>
    </row>
    <row r="21" spans="1:3" x14ac:dyDescent="0.25">
      <c r="A21" s="380"/>
      <c r="B21" s="380"/>
      <c r="C21" s="32"/>
    </row>
    <row r="22" spans="1:3" ht="16.5" thickBot="1" x14ac:dyDescent="0.3">
      <c r="A22" s="376"/>
      <c r="B22" s="376"/>
      <c r="C22" s="207" t="s">
        <v>38</v>
      </c>
    </row>
    <row r="23" spans="1:3" ht="16.5" thickBot="1" x14ac:dyDescent="0.3">
      <c r="A23" s="200" t="s">
        <v>5</v>
      </c>
      <c r="B23" s="195" t="s">
        <v>46</v>
      </c>
      <c r="C23" s="196" t="s">
        <v>37</v>
      </c>
    </row>
    <row r="24" spans="1:3" ht="16.5" thickBot="1" x14ac:dyDescent="0.3">
      <c r="A24" s="200" t="s">
        <v>48</v>
      </c>
      <c r="B24" s="195" t="s">
        <v>46</v>
      </c>
      <c r="C24" s="207" t="s">
        <v>47</v>
      </c>
    </row>
    <row r="25" spans="1:3" x14ac:dyDescent="0.25">
      <c r="A25" s="375" t="s">
        <v>49</v>
      </c>
      <c r="B25" s="375" t="s">
        <v>46</v>
      </c>
      <c r="C25" s="196" t="s">
        <v>50</v>
      </c>
    </row>
    <row r="26" spans="1:3" ht="16.5" thickBot="1" x14ac:dyDescent="0.3">
      <c r="A26" s="376"/>
      <c r="B26" s="376"/>
      <c r="C26" s="207" t="s">
        <v>47</v>
      </c>
    </row>
    <row r="27" spans="1:3" x14ac:dyDescent="0.25">
      <c r="B27"/>
    </row>
    <row r="28" spans="1:3" ht="16.5" thickBot="1" x14ac:dyDescent="0.3">
      <c r="A28" s="31"/>
      <c r="B28"/>
    </row>
    <row r="29" spans="1:3" ht="16.5" thickBot="1" x14ac:dyDescent="0.3">
      <c r="A29" s="209"/>
      <c r="B29" s="208"/>
      <c r="C29" s="208"/>
    </row>
    <row r="30" spans="1:3" ht="16.5" thickBot="1" x14ac:dyDescent="0.3">
      <c r="A30" s="377" t="s">
        <v>51</v>
      </c>
      <c r="B30" s="378"/>
      <c r="C30" s="379"/>
    </row>
    <row r="31" spans="1:3" ht="16.5" thickBot="1" x14ac:dyDescent="0.3">
      <c r="A31" s="381" t="s">
        <v>52</v>
      </c>
      <c r="B31" s="382"/>
      <c r="C31" s="383"/>
    </row>
    <row r="32" spans="1:3" ht="16.5" thickBot="1" x14ac:dyDescent="0.3">
      <c r="A32" s="198" t="s">
        <v>32</v>
      </c>
      <c r="B32" s="197" t="s">
        <v>33</v>
      </c>
      <c r="C32" s="197" t="s">
        <v>34</v>
      </c>
    </row>
    <row r="33" spans="1:3" ht="30" x14ac:dyDescent="0.25">
      <c r="A33" s="375" t="s">
        <v>90</v>
      </c>
      <c r="B33" s="375" t="s">
        <v>36</v>
      </c>
      <c r="C33" s="196" t="s">
        <v>1</v>
      </c>
    </row>
    <row r="34" spans="1:3" x14ac:dyDescent="0.25">
      <c r="A34" s="380"/>
      <c r="B34" s="380"/>
      <c r="C34" s="196"/>
    </row>
    <row r="35" spans="1:3" ht="30" x14ac:dyDescent="0.25">
      <c r="A35" s="380"/>
      <c r="B35" s="380"/>
      <c r="C35" s="196" t="s">
        <v>2</v>
      </c>
    </row>
    <row r="36" spans="1:3" x14ac:dyDescent="0.25">
      <c r="A36" s="380"/>
      <c r="B36" s="380"/>
      <c r="C36" s="7"/>
    </row>
    <row r="37" spans="1:3" ht="45" x14ac:dyDescent="0.25">
      <c r="A37" s="380"/>
      <c r="B37" s="380"/>
      <c r="C37" s="196" t="s">
        <v>3</v>
      </c>
    </row>
    <row r="38" spans="1:3" ht="16.5" thickBot="1" x14ac:dyDescent="0.3">
      <c r="A38" s="376"/>
      <c r="B38" s="376"/>
      <c r="C38" s="207" t="s">
        <v>38</v>
      </c>
    </row>
    <row r="39" spans="1:3" ht="58.15" customHeight="1" x14ac:dyDescent="0.25">
      <c r="A39" s="375" t="s">
        <v>89</v>
      </c>
      <c r="B39" s="375" t="s">
        <v>36</v>
      </c>
      <c r="C39" s="196" t="s">
        <v>4</v>
      </c>
    </row>
    <row r="40" spans="1:3" ht="16.5" thickBot="1" x14ac:dyDescent="0.3">
      <c r="A40" s="376"/>
      <c r="B40" s="376"/>
      <c r="C40" s="207" t="s">
        <v>38</v>
      </c>
    </row>
    <row r="41" spans="1:3" ht="30.75" thickBot="1" x14ac:dyDescent="0.3">
      <c r="A41" s="200" t="s">
        <v>5</v>
      </c>
      <c r="B41" s="195" t="s">
        <v>46</v>
      </c>
      <c r="C41" s="195" t="s">
        <v>88</v>
      </c>
    </row>
    <row r="42" spans="1:3" x14ac:dyDescent="0.25">
      <c r="A42" s="375" t="s">
        <v>8</v>
      </c>
      <c r="B42" s="375" t="s">
        <v>36</v>
      </c>
      <c r="C42" s="23" t="s">
        <v>87</v>
      </c>
    </row>
    <row r="43" spans="1:3" ht="30.75" thickBot="1" x14ac:dyDescent="0.3">
      <c r="A43" s="376"/>
      <c r="B43" s="376"/>
      <c r="C43" s="195" t="s">
        <v>86</v>
      </c>
    </row>
    <row r="44" spans="1:3" ht="30" x14ac:dyDescent="0.25">
      <c r="A44" s="375" t="s">
        <v>10</v>
      </c>
      <c r="B44" s="375" t="s">
        <v>36</v>
      </c>
      <c r="C44" s="23" t="s">
        <v>85</v>
      </c>
    </row>
    <row r="45" spans="1:3" ht="16.5" thickBot="1" x14ac:dyDescent="0.3">
      <c r="A45" s="376"/>
      <c r="B45" s="376"/>
      <c r="C45" s="207" t="s">
        <v>38</v>
      </c>
    </row>
    <row r="46" spans="1:3" ht="45.75" thickBot="1" x14ac:dyDescent="0.3">
      <c r="A46" s="206" t="s">
        <v>53</v>
      </c>
      <c r="B46" s="195" t="s">
        <v>54</v>
      </c>
      <c r="C46" s="205" t="s">
        <v>55</v>
      </c>
    </row>
    <row r="47" spans="1:3" ht="30.75" thickBot="1" x14ac:dyDescent="0.3">
      <c r="A47" s="200" t="s">
        <v>56</v>
      </c>
      <c r="B47" s="195" t="s">
        <v>54</v>
      </c>
      <c r="C47" s="205" t="s">
        <v>55</v>
      </c>
    </row>
    <row r="48" spans="1:3" ht="30.75" thickBot="1" x14ac:dyDescent="0.3">
      <c r="A48" s="200" t="s">
        <v>57</v>
      </c>
      <c r="B48" s="195" t="s">
        <v>54</v>
      </c>
      <c r="C48" s="205" t="s">
        <v>55</v>
      </c>
    </row>
    <row r="49" spans="1:3" ht="16.5" thickBot="1" x14ac:dyDescent="0.3">
      <c r="A49" s="377" t="s">
        <v>58</v>
      </c>
      <c r="B49" s="378"/>
      <c r="C49" s="379"/>
    </row>
    <row r="50" spans="1:3" ht="16.5" thickBot="1" x14ac:dyDescent="0.3">
      <c r="A50" s="198" t="s">
        <v>32</v>
      </c>
      <c r="B50" s="197" t="s">
        <v>33</v>
      </c>
      <c r="C50" s="197" t="s">
        <v>34</v>
      </c>
    </row>
    <row r="51" spans="1:3" x14ac:dyDescent="0.25">
      <c r="A51" s="204" t="s">
        <v>59</v>
      </c>
      <c r="B51" s="375" t="s">
        <v>36</v>
      </c>
      <c r="C51" s="203" t="s">
        <v>62</v>
      </c>
    </row>
    <row r="52" spans="1:3" x14ac:dyDescent="0.25">
      <c r="A52" s="201" t="s">
        <v>60</v>
      </c>
      <c r="B52" s="380"/>
      <c r="C52" s="196" t="s">
        <v>63</v>
      </c>
    </row>
    <row r="53" spans="1:3" ht="16.5" thickBot="1" x14ac:dyDescent="0.3">
      <c r="A53" s="200" t="s">
        <v>61</v>
      </c>
      <c r="B53" s="376"/>
      <c r="C53" s="199" t="s">
        <v>38</v>
      </c>
    </row>
    <row r="54" spans="1:3" x14ac:dyDescent="0.25">
      <c r="A54" s="201" t="s">
        <v>59</v>
      </c>
      <c r="B54" s="375" t="s">
        <v>36</v>
      </c>
      <c r="C54" s="196" t="s">
        <v>65</v>
      </c>
    </row>
    <row r="55" spans="1:3" x14ac:dyDescent="0.25">
      <c r="A55" s="201" t="s">
        <v>64</v>
      </c>
      <c r="B55" s="380"/>
      <c r="C55" s="196" t="s">
        <v>66</v>
      </c>
    </row>
    <row r="56" spans="1:3" ht="16.5" thickBot="1" x14ac:dyDescent="0.3">
      <c r="A56" s="8"/>
      <c r="B56" s="376"/>
      <c r="C56" s="199" t="s">
        <v>38</v>
      </c>
    </row>
    <row r="57" spans="1:3" ht="30" x14ac:dyDescent="0.25">
      <c r="A57" s="201" t="s">
        <v>59</v>
      </c>
      <c r="B57" s="196" t="s">
        <v>84</v>
      </c>
      <c r="C57" s="23" t="s">
        <v>83</v>
      </c>
    </row>
    <row r="58" spans="1:3" x14ac:dyDescent="0.25">
      <c r="A58" s="201" t="s">
        <v>67</v>
      </c>
      <c r="B58" s="196" t="s">
        <v>36</v>
      </c>
      <c r="C58" s="202" t="s">
        <v>70</v>
      </c>
    </row>
    <row r="59" spans="1:3" x14ac:dyDescent="0.25">
      <c r="A59" s="201" t="s">
        <v>68</v>
      </c>
      <c r="B59" s="5"/>
      <c r="C59" s="5"/>
    </row>
    <row r="60" spans="1:3" ht="16.5" thickBot="1" x14ac:dyDescent="0.3">
      <c r="A60" s="200" t="s">
        <v>69</v>
      </c>
      <c r="B60" s="6"/>
      <c r="C60" s="6"/>
    </row>
    <row r="61" spans="1:3" ht="30" x14ac:dyDescent="0.25">
      <c r="A61" s="375" t="s">
        <v>71</v>
      </c>
      <c r="B61" s="375" t="s">
        <v>36</v>
      </c>
      <c r="C61" s="196" t="s">
        <v>72</v>
      </c>
    </row>
    <row r="62" spans="1:3" ht="16.5" thickBot="1" x14ac:dyDescent="0.3">
      <c r="A62" s="376"/>
      <c r="B62" s="376"/>
      <c r="C62" s="199" t="s">
        <v>38</v>
      </c>
    </row>
    <row r="63" spans="1:3" x14ac:dyDescent="0.25">
      <c r="A63" s="375" t="s">
        <v>73</v>
      </c>
      <c r="B63" s="375" t="s">
        <v>36</v>
      </c>
      <c r="C63" s="196" t="s">
        <v>37</v>
      </c>
    </row>
    <row r="64" spans="1:3" ht="16.5" thickBot="1" x14ac:dyDescent="0.3">
      <c r="A64" s="376"/>
      <c r="B64" s="376"/>
      <c r="C64" s="199" t="s">
        <v>38</v>
      </c>
    </row>
    <row r="65" spans="1:3" ht="28.15" customHeight="1" x14ac:dyDescent="0.25">
      <c r="A65" s="375" t="s">
        <v>74</v>
      </c>
      <c r="B65" s="375" t="s">
        <v>36</v>
      </c>
      <c r="C65" s="196" t="s">
        <v>75</v>
      </c>
    </row>
    <row r="66" spans="1:3" ht="16.5" thickBot="1" x14ac:dyDescent="0.3">
      <c r="A66" s="376"/>
      <c r="B66" s="376"/>
      <c r="C66" s="199" t="s">
        <v>38</v>
      </c>
    </row>
    <row r="67" spans="1:3" ht="16.5" thickBot="1" x14ac:dyDescent="0.3">
      <c r="A67" s="377" t="s">
        <v>76</v>
      </c>
      <c r="B67" s="378"/>
      <c r="C67" s="379"/>
    </row>
    <row r="68" spans="1:3" ht="16.5" thickBot="1" x14ac:dyDescent="0.3">
      <c r="A68" s="198" t="s">
        <v>32</v>
      </c>
      <c r="B68" s="197" t="s">
        <v>33</v>
      </c>
      <c r="C68" s="197" t="s">
        <v>34</v>
      </c>
    </row>
    <row r="69" spans="1:3" x14ac:dyDescent="0.25">
      <c r="A69" s="375" t="s">
        <v>77</v>
      </c>
      <c r="B69" s="375" t="s">
        <v>46</v>
      </c>
      <c r="C69" s="196" t="s">
        <v>82</v>
      </c>
    </row>
    <row r="70" spans="1:3" x14ac:dyDescent="0.25">
      <c r="A70" s="380"/>
      <c r="B70" s="380"/>
      <c r="C70" s="196"/>
    </row>
    <row r="71" spans="1:3" ht="30.75" thickBot="1" x14ac:dyDescent="0.3">
      <c r="A71" s="376"/>
      <c r="B71" s="376"/>
      <c r="C71" s="195" t="s">
        <v>81</v>
      </c>
    </row>
  </sheetData>
  <mergeCells count="33">
    <mergeCell ref="A42:A43"/>
    <mergeCell ref="B42:B43"/>
    <mergeCell ref="A44:A45"/>
    <mergeCell ref="B44:B45"/>
    <mergeCell ref="A69:A71"/>
    <mergeCell ref="B69:B71"/>
    <mergeCell ref="B51:B53"/>
    <mergeCell ref="B54:B56"/>
    <mergeCell ref="A61:A62"/>
    <mergeCell ref="B61:B62"/>
    <mergeCell ref="A63:A64"/>
    <mergeCell ref="B63:B64"/>
    <mergeCell ref="B2:B4"/>
    <mergeCell ref="A7:A8"/>
    <mergeCell ref="B7:B8"/>
    <mergeCell ref="A12:C12"/>
    <mergeCell ref="B15:B18"/>
    <mergeCell ref="B39:B40"/>
    <mergeCell ref="A1:C1"/>
    <mergeCell ref="A65:A66"/>
    <mergeCell ref="B65:B66"/>
    <mergeCell ref="A67:C67"/>
    <mergeCell ref="A20:A22"/>
    <mergeCell ref="B20:B22"/>
    <mergeCell ref="A25:A26"/>
    <mergeCell ref="B25:B26"/>
    <mergeCell ref="A49:C49"/>
    <mergeCell ref="A30:C30"/>
    <mergeCell ref="A31:C31"/>
    <mergeCell ref="A33:A38"/>
    <mergeCell ref="B33:B38"/>
    <mergeCell ref="A39:A40"/>
    <mergeCell ref="A2:A4"/>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pageSetUpPr fitToPage="1"/>
  </sheetPr>
  <dimension ref="A1:O51"/>
  <sheetViews>
    <sheetView showGridLines="0" tabSelected="1" zoomScaleNormal="100" zoomScalePageLayoutView="106" workbookViewId="0">
      <selection activeCell="B5" sqref="B5:L5"/>
    </sheetView>
  </sheetViews>
  <sheetFormatPr defaultColWidth="11" defaultRowHeight="15.75" x14ac:dyDescent="0.25"/>
  <cols>
    <col min="1" max="1" width="10" style="175" customWidth="1"/>
    <col min="2" max="2" width="9.5" style="175" customWidth="1"/>
    <col min="3" max="3" width="5.75" style="175" customWidth="1"/>
    <col min="4" max="4" width="6.25" style="175" customWidth="1"/>
    <col min="5" max="5" width="5.75" style="175" customWidth="1"/>
    <col min="6" max="6" width="8.75" style="175" customWidth="1"/>
    <col min="7" max="7" width="8.25" style="175" customWidth="1"/>
    <col min="8" max="8" width="9.75" style="175" customWidth="1"/>
    <col min="9" max="9" width="8.75" style="175" customWidth="1"/>
    <col min="10" max="11" width="8.25" style="175" customWidth="1"/>
    <col min="12" max="12" width="9" style="175" customWidth="1"/>
    <col min="13" max="14" width="5.25" style="175" customWidth="1"/>
    <col min="15" max="15" width="7.25" style="175" customWidth="1"/>
    <col min="16" max="16384" width="11" style="175"/>
  </cols>
  <sheetData>
    <row r="1" spans="1:15" ht="36.75" customHeight="1" thickBot="1" x14ac:dyDescent="0.4">
      <c r="A1" s="437" t="s">
        <v>616</v>
      </c>
      <c r="B1" s="437"/>
      <c r="C1" s="437"/>
      <c r="D1" s="437"/>
      <c r="E1" s="234"/>
      <c r="F1" s="174"/>
      <c r="H1" s="279"/>
      <c r="I1" s="465" t="s">
        <v>569</v>
      </c>
      <c r="J1" s="466"/>
      <c r="K1" s="466"/>
      <c r="L1" s="467"/>
      <c r="M1" s="430"/>
      <c r="N1" s="431"/>
      <c r="O1" s="432"/>
    </row>
    <row r="2" spans="1:15" ht="3" customHeight="1" thickBot="1" x14ac:dyDescent="0.3">
      <c r="A2" s="176"/>
      <c r="B2" s="176"/>
      <c r="C2" s="176"/>
      <c r="D2" s="177"/>
      <c r="E2" s="177"/>
      <c r="F2" s="174"/>
      <c r="G2" s="174"/>
      <c r="H2" s="174"/>
      <c r="I2" s="174"/>
      <c r="J2" s="174"/>
      <c r="K2" s="174"/>
      <c r="L2" s="174"/>
      <c r="M2" s="174"/>
      <c r="N2" s="174"/>
      <c r="O2" s="178"/>
    </row>
    <row r="3" spans="1:15" ht="16.5" customHeight="1" thickBot="1" x14ac:dyDescent="0.3">
      <c r="A3" s="224" t="s">
        <v>17</v>
      </c>
      <c r="B3" s="440"/>
      <c r="C3" s="441"/>
      <c r="D3" s="441"/>
      <c r="E3" s="441"/>
      <c r="F3" s="441"/>
      <c r="G3" s="442"/>
      <c r="H3" s="438" t="s">
        <v>18</v>
      </c>
      <c r="I3" s="439"/>
      <c r="J3" s="470"/>
      <c r="K3" s="471"/>
      <c r="L3" s="471"/>
      <c r="M3" s="471"/>
      <c r="N3" s="471"/>
      <c r="O3" s="472"/>
    </row>
    <row r="4" spans="1:15" ht="16.5" customHeight="1" thickBot="1" x14ac:dyDescent="0.3">
      <c r="A4" s="225" t="s">
        <v>19</v>
      </c>
      <c r="B4" s="440"/>
      <c r="C4" s="441"/>
      <c r="D4" s="441"/>
      <c r="E4" s="441"/>
      <c r="F4" s="441"/>
      <c r="G4" s="442"/>
      <c r="H4" s="438" t="s">
        <v>20</v>
      </c>
      <c r="I4" s="439"/>
      <c r="J4" s="470"/>
      <c r="K4" s="471"/>
      <c r="L4" s="471"/>
      <c r="M4" s="471"/>
      <c r="N4" s="471"/>
      <c r="O4" s="472"/>
    </row>
    <row r="5" spans="1:15" ht="45.75" customHeight="1" thickBot="1" x14ac:dyDescent="0.3">
      <c r="A5" s="284" t="s">
        <v>623</v>
      </c>
      <c r="B5" s="473" t="s">
        <v>624</v>
      </c>
      <c r="C5" s="474"/>
      <c r="D5" s="474"/>
      <c r="E5" s="474"/>
      <c r="F5" s="474"/>
      <c r="G5" s="474"/>
      <c r="H5" s="474"/>
      <c r="I5" s="474"/>
      <c r="J5" s="474"/>
      <c r="K5" s="474"/>
      <c r="L5" s="475"/>
      <c r="M5" s="433"/>
      <c r="N5" s="434"/>
      <c r="O5" s="435"/>
    </row>
    <row r="6" spans="1:15" s="266" customFormat="1" ht="18.75" customHeight="1" thickBot="1" x14ac:dyDescent="0.35">
      <c r="A6" s="436" t="s">
        <v>617</v>
      </c>
      <c r="B6" s="436"/>
      <c r="C6" s="436"/>
      <c r="D6" s="436"/>
      <c r="E6" s="436"/>
      <c r="F6" s="436"/>
      <c r="G6" s="436"/>
      <c r="H6" s="436"/>
      <c r="I6" s="436"/>
      <c r="J6" s="436"/>
      <c r="K6" s="436"/>
      <c r="L6" s="436"/>
      <c r="M6" s="436"/>
      <c r="N6" s="436"/>
      <c r="O6" s="436"/>
    </row>
    <row r="7" spans="1:15" ht="28.5" customHeight="1" thickBot="1" x14ac:dyDescent="0.3">
      <c r="A7" s="420" t="s">
        <v>389</v>
      </c>
      <c r="B7" s="420" t="s">
        <v>567</v>
      </c>
      <c r="C7" s="443" t="s">
        <v>559</v>
      </c>
      <c r="D7" s="444"/>
      <c r="E7" s="445"/>
      <c r="F7" s="420" t="s">
        <v>601</v>
      </c>
      <c r="G7" s="394" t="s">
        <v>556</v>
      </c>
      <c r="H7" s="449"/>
      <c r="I7" s="449"/>
      <c r="J7" s="395"/>
      <c r="K7" s="420" t="s">
        <v>568</v>
      </c>
      <c r="L7" s="420" t="s">
        <v>387</v>
      </c>
      <c r="M7" s="394" t="s">
        <v>79</v>
      </c>
      <c r="N7" s="395"/>
      <c r="O7" s="420" t="s">
        <v>388</v>
      </c>
    </row>
    <row r="8" spans="1:15" ht="101.25" customHeight="1" thickBot="1" x14ac:dyDescent="0.3">
      <c r="A8" s="421"/>
      <c r="B8" s="421"/>
      <c r="C8" s="446"/>
      <c r="D8" s="447"/>
      <c r="E8" s="448"/>
      <c r="F8" s="421"/>
      <c r="G8" s="261" t="s">
        <v>382</v>
      </c>
      <c r="H8" s="261" t="s">
        <v>560</v>
      </c>
      <c r="I8" s="261" t="s">
        <v>566</v>
      </c>
      <c r="J8" s="261" t="s">
        <v>440</v>
      </c>
      <c r="K8" s="421"/>
      <c r="L8" s="421"/>
      <c r="M8" s="270" t="s">
        <v>409</v>
      </c>
      <c r="N8" s="254" t="s">
        <v>410</v>
      </c>
      <c r="O8" s="421"/>
    </row>
    <row r="9" spans="1:15" s="227" customFormat="1" ht="15" customHeight="1" thickBot="1" x14ac:dyDescent="0.3">
      <c r="A9" s="333"/>
      <c r="B9" s="334"/>
      <c r="C9" s="453"/>
      <c r="D9" s="454"/>
      <c r="E9" s="455"/>
      <c r="F9" s="273"/>
      <c r="G9" s="269"/>
      <c r="H9" s="272"/>
      <c r="I9" s="269"/>
      <c r="J9" s="273"/>
      <c r="K9" s="269"/>
      <c r="L9" s="277">
        <f>IFERROR((SUM(F9:F9)*HLOOKUP($M$1,'HIDE - Tariffs and Weightings'!$A$1:$M$10,10,FALSE)+SUM(G9:K9)),0)</f>
        <v>0</v>
      </c>
      <c r="M9" s="275">
        <f>IFERROR(G9*HLOOKUP($M$1,'HIDE - Tariffs and Weightings'!D:M,2,FALSE)+H9*HLOOKUP($M$1,'HIDE - Tariffs and Weightings'!D:M,3,FALSE)+I9*HLOOKUP($M$1,'HIDE - Tariffs and Weightings'!D:M,5,FALSE)+J9*HLOOKUP($M$1,'HIDE - Tariffs and Weightings'!D:M,4,FALSE),0)</f>
        <v>0</v>
      </c>
      <c r="N9" s="275">
        <f>IFERROR(($K9*HLOOKUP($M$1,'HIDE - Tariffs and Weightings'!D:M,'HIDE - Tariffs and Weightings'!Q$6,FALSE)),0)</f>
        <v>0</v>
      </c>
      <c r="O9" s="275">
        <f>SUM(L9:N9)</f>
        <v>0</v>
      </c>
    </row>
    <row r="10" spans="1:15" s="227" customFormat="1" ht="15" customHeight="1" thickBot="1" x14ac:dyDescent="0.3">
      <c r="A10" s="335"/>
      <c r="B10" s="336"/>
      <c r="C10" s="450"/>
      <c r="D10" s="451"/>
      <c r="E10" s="452"/>
      <c r="F10" s="274"/>
      <c r="G10" s="106"/>
      <c r="H10" s="264"/>
      <c r="I10" s="106"/>
      <c r="J10" s="274"/>
      <c r="K10" s="106"/>
      <c r="L10" s="277">
        <f>IFERROR((SUM(F10:F10)*HLOOKUP($M$1,'HIDE - Tariffs and Weightings'!$A$1:$M$10,10,FALSE)+SUM(G10:K10)),0)</f>
        <v>0</v>
      </c>
      <c r="M10" s="276">
        <f>IFERROR(G10*HLOOKUP($M$1,'HIDE - Tariffs and Weightings'!D:M,2,FALSE)+H10*HLOOKUP($M$1,'HIDE - Tariffs and Weightings'!D:M,3,FALSE)+I10*HLOOKUP($M$1,'HIDE - Tariffs and Weightings'!D:M,5,FALSE)+J10*HLOOKUP($M$1,'HIDE - Tariffs and Weightings'!D:M,4,FALSE),0)</f>
        <v>0</v>
      </c>
      <c r="N10" s="276">
        <f>IFERROR(($K10*HLOOKUP($M$1,'HIDE - Tariffs and Weightings'!D:M,'HIDE - Tariffs and Weightings'!Q$6,FALSE)),0)</f>
        <v>0</v>
      </c>
      <c r="O10" s="276">
        <f t="shared" ref="O10:O16" si="0">SUM(L10:N10)</f>
        <v>0</v>
      </c>
    </row>
    <row r="11" spans="1:15" s="227" customFormat="1" ht="15" customHeight="1" thickBot="1" x14ac:dyDescent="0.3">
      <c r="A11" s="335"/>
      <c r="B11" s="336"/>
      <c r="C11" s="450"/>
      <c r="D11" s="451"/>
      <c r="E11" s="452"/>
      <c r="F11" s="274"/>
      <c r="G11" s="106"/>
      <c r="H11" s="264"/>
      <c r="I11" s="106"/>
      <c r="J11" s="274"/>
      <c r="K11" s="106"/>
      <c r="L11" s="277">
        <f>IFERROR((SUM(F11:F11)*HLOOKUP($M$1,'HIDE - Tariffs and Weightings'!$A$1:$M$10,10,FALSE)+SUM(G11:K11)),0)</f>
        <v>0</v>
      </c>
      <c r="M11" s="276">
        <f>IFERROR(G11*HLOOKUP($M$1,'HIDE - Tariffs and Weightings'!D:M,2,FALSE)+H11*HLOOKUP($M$1,'HIDE - Tariffs and Weightings'!D:M,3,FALSE)+I11*HLOOKUP($M$1,'HIDE - Tariffs and Weightings'!D:M,5,FALSE)+J11*HLOOKUP($M$1,'HIDE - Tariffs and Weightings'!D:M,4,FALSE),0)</f>
        <v>0</v>
      </c>
      <c r="N11" s="276">
        <f>IFERROR(($K11*HLOOKUP($M$1,'HIDE - Tariffs and Weightings'!D:M,'HIDE - Tariffs and Weightings'!Q$6,FALSE)),0)</f>
        <v>0</v>
      </c>
      <c r="O11" s="276">
        <f>SUM(L11:N11)</f>
        <v>0</v>
      </c>
    </row>
    <row r="12" spans="1:15" s="227" customFormat="1" ht="15" customHeight="1" thickBot="1" x14ac:dyDescent="0.3">
      <c r="A12" s="335"/>
      <c r="B12" s="336"/>
      <c r="C12" s="450"/>
      <c r="D12" s="451"/>
      <c r="E12" s="452"/>
      <c r="F12" s="274"/>
      <c r="G12" s="106"/>
      <c r="H12" s="264"/>
      <c r="I12" s="106"/>
      <c r="J12" s="274"/>
      <c r="K12" s="106"/>
      <c r="L12" s="277">
        <f>IFERROR((SUM(F12:F12)*HLOOKUP($M$1,'HIDE - Tariffs and Weightings'!$A$1:$M$10,10,FALSE)+SUM(G12:K12)),0)</f>
        <v>0</v>
      </c>
      <c r="M12" s="276">
        <f>IFERROR(G12*HLOOKUP($M$1,'HIDE - Tariffs and Weightings'!D:M,2,FALSE)+H12*HLOOKUP($M$1,'HIDE - Tariffs and Weightings'!D:M,3,FALSE)+I12*HLOOKUP($M$1,'HIDE - Tariffs and Weightings'!D:M,5,FALSE)+J12*HLOOKUP($M$1,'HIDE - Tariffs and Weightings'!D:M,4,FALSE),0)</f>
        <v>0</v>
      </c>
      <c r="N12" s="276">
        <f>IFERROR(($K12*HLOOKUP($M$1,'HIDE - Tariffs and Weightings'!D:M,'HIDE - Tariffs and Weightings'!Q$6,FALSE)),0)</f>
        <v>0</v>
      </c>
      <c r="O12" s="276">
        <f>SUM(L12:N12)</f>
        <v>0</v>
      </c>
    </row>
    <row r="13" spans="1:15" s="227" customFormat="1" ht="15" customHeight="1" thickBot="1" x14ac:dyDescent="0.3">
      <c r="A13" s="335"/>
      <c r="B13" s="336"/>
      <c r="C13" s="450"/>
      <c r="D13" s="451"/>
      <c r="E13" s="452"/>
      <c r="F13" s="274"/>
      <c r="G13" s="106"/>
      <c r="H13" s="264"/>
      <c r="I13" s="106"/>
      <c r="J13" s="274"/>
      <c r="K13" s="106"/>
      <c r="L13" s="277">
        <f>IFERROR((SUM(F13:F13)*HLOOKUP($M$1,'HIDE - Tariffs and Weightings'!$A$1:$M$10,10,FALSE)+SUM(G13:K13)),0)</f>
        <v>0</v>
      </c>
      <c r="M13" s="276">
        <f>IFERROR(G13*HLOOKUP($M$1,'HIDE - Tariffs and Weightings'!D:M,2,FALSE)+H13*HLOOKUP($M$1,'HIDE - Tariffs and Weightings'!D:M,3,FALSE)+I13*HLOOKUP($M$1,'HIDE - Tariffs and Weightings'!D:M,5,FALSE)+J13*HLOOKUP($M$1,'HIDE - Tariffs and Weightings'!D:M,4,FALSE),0)</f>
        <v>0</v>
      </c>
      <c r="N13" s="276">
        <f>IFERROR(($K13*HLOOKUP($M$1,'HIDE - Tariffs and Weightings'!D:M,'HIDE - Tariffs and Weightings'!Q$6,FALSE)),0)</f>
        <v>0</v>
      </c>
      <c r="O13" s="276">
        <f t="shared" si="0"/>
        <v>0</v>
      </c>
    </row>
    <row r="14" spans="1:15" s="227" customFormat="1" ht="15" customHeight="1" thickBot="1" x14ac:dyDescent="0.3">
      <c r="A14" s="335"/>
      <c r="B14" s="336"/>
      <c r="C14" s="450"/>
      <c r="D14" s="451"/>
      <c r="E14" s="452"/>
      <c r="F14" s="274"/>
      <c r="G14" s="106"/>
      <c r="H14" s="264"/>
      <c r="I14" s="106"/>
      <c r="J14" s="274"/>
      <c r="K14" s="106"/>
      <c r="L14" s="277">
        <f>IFERROR((SUM(F14:F14)*HLOOKUP($M$1,'HIDE - Tariffs and Weightings'!$A$1:$M$10,10,FALSE)+SUM(G14:K14)),0)</f>
        <v>0</v>
      </c>
      <c r="M14" s="276">
        <f>IFERROR(G14*HLOOKUP($M$1,'HIDE - Tariffs and Weightings'!D:M,2,FALSE)+H14*HLOOKUP($M$1,'HIDE - Tariffs and Weightings'!D:M,3,FALSE)+I14*HLOOKUP($M$1,'HIDE - Tariffs and Weightings'!D:M,5,FALSE)+J14*HLOOKUP($M$1,'HIDE - Tariffs and Weightings'!D:M,4,FALSE),0)</f>
        <v>0</v>
      </c>
      <c r="N14" s="276">
        <f>IFERROR(($K14*HLOOKUP($M$1,'HIDE - Tariffs and Weightings'!D:M,'HIDE - Tariffs and Weightings'!Q$6,FALSE)),0)</f>
        <v>0</v>
      </c>
      <c r="O14" s="276">
        <f t="shared" si="0"/>
        <v>0</v>
      </c>
    </row>
    <row r="15" spans="1:15" s="227" customFormat="1" ht="15" customHeight="1" thickBot="1" x14ac:dyDescent="0.3">
      <c r="A15" s="335"/>
      <c r="B15" s="336"/>
      <c r="C15" s="450"/>
      <c r="D15" s="451"/>
      <c r="E15" s="452"/>
      <c r="F15" s="274"/>
      <c r="G15" s="106"/>
      <c r="H15" s="264"/>
      <c r="I15" s="250"/>
      <c r="J15" s="274"/>
      <c r="K15" s="106"/>
      <c r="L15" s="277">
        <f>IFERROR((SUM(F15:F15)*HLOOKUP($M$1,'HIDE - Tariffs and Weightings'!$A$1:$M$10,10,FALSE)+SUM(G15:K15)),0)</f>
        <v>0</v>
      </c>
      <c r="M15" s="276">
        <f>IFERROR(G15*HLOOKUP($M$1,'HIDE - Tariffs and Weightings'!D:M,2,FALSE)+H15*HLOOKUP($M$1,'HIDE - Tariffs and Weightings'!D:M,3,FALSE)+I15*HLOOKUP($M$1,'HIDE - Tariffs and Weightings'!D:M,5,FALSE)+J15*HLOOKUP($M$1,'HIDE - Tariffs and Weightings'!D:M,4,FALSE),0)</f>
        <v>0</v>
      </c>
      <c r="N15" s="276">
        <f>IFERROR(($K15*HLOOKUP($M$1,'HIDE - Tariffs and Weightings'!D:M,'HIDE - Tariffs and Weightings'!Q$6,FALSE)),0)</f>
        <v>0</v>
      </c>
      <c r="O15" s="276">
        <f t="shared" si="0"/>
        <v>0</v>
      </c>
    </row>
    <row r="16" spans="1:15" s="227" customFormat="1" ht="15" customHeight="1" thickBot="1" x14ac:dyDescent="0.3">
      <c r="A16" s="337"/>
      <c r="B16" s="338"/>
      <c r="C16" s="477"/>
      <c r="D16" s="478"/>
      <c r="E16" s="479"/>
      <c r="F16" s="271"/>
      <c r="G16" s="117"/>
      <c r="H16" s="268"/>
      <c r="I16" s="117"/>
      <c r="J16" s="271"/>
      <c r="K16" s="117"/>
      <c r="L16" s="277">
        <f>IFERROR((SUM(F16:F16)*HLOOKUP($M$1,'HIDE - Tariffs and Weightings'!$A$1:$M$10,10,FALSE)+SUM(G16:K16)),0)</f>
        <v>0</v>
      </c>
      <c r="M16" s="278">
        <f>IFERROR(G16*HLOOKUP($M$1,'HIDE - Tariffs and Weightings'!D:M,2,FALSE)+H16*HLOOKUP($M$1,'HIDE - Tariffs and Weightings'!D:M,3,FALSE)+I16*HLOOKUP($M$1,'HIDE - Tariffs and Weightings'!D:M,5,FALSE)+J16*HLOOKUP($M$1,'HIDE - Tariffs and Weightings'!D:M,4,FALSE),0)</f>
        <v>0</v>
      </c>
      <c r="N16" s="278">
        <f>IFERROR(($K16*HLOOKUP($M$1,'HIDE - Tariffs and Weightings'!D:M,'HIDE - Tariffs and Weightings'!Q$6,FALSE)),0)</f>
        <v>0</v>
      </c>
      <c r="O16" s="278">
        <f t="shared" si="0"/>
        <v>0</v>
      </c>
    </row>
    <row r="17" spans="1:15" ht="13.5" customHeight="1" thickBot="1" x14ac:dyDescent="0.3">
      <c r="A17" s="476"/>
      <c r="B17" s="476"/>
      <c r="C17" s="476"/>
      <c r="D17" s="476"/>
      <c r="E17" s="476"/>
      <c r="F17" s="476"/>
      <c r="G17" s="228">
        <f t="shared" ref="G17:O17" si="1">SUM(G9:G16)</f>
        <v>0</v>
      </c>
      <c r="H17" s="252">
        <f t="shared" si="1"/>
        <v>0</v>
      </c>
      <c r="I17" s="252">
        <f t="shared" si="1"/>
        <v>0</v>
      </c>
      <c r="J17" s="252">
        <f t="shared" si="1"/>
        <v>0</v>
      </c>
      <c r="K17" s="252">
        <f t="shared" si="1"/>
        <v>0</v>
      </c>
      <c r="L17" s="228">
        <f t="shared" si="1"/>
        <v>0</v>
      </c>
      <c r="M17" s="230">
        <f t="shared" si="1"/>
        <v>0</v>
      </c>
      <c r="N17" s="228">
        <f t="shared" si="1"/>
        <v>0</v>
      </c>
      <c r="O17" s="228">
        <f t="shared" si="1"/>
        <v>0</v>
      </c>
    </row>
    <row r="18" spans="1:15" ht="18.75" customHeight="1" thickBot="1" x14ac:dyDescent="0.3">
      <c r="A18" s="436" t="s">
        <v>553</v>
      </c>
      <c r="B18" s="436"/>
      <c r="C18" s="436"/>
      <c r="D18" s="436"/>
      <c r="E18" s="436"/>
      <c r="F18" s="436"/>
      <c r="G18" s="436"/>
      <c r="H18" s="436"/>
      <c r="I18" s="436"/>
      <c r="J18" s="436"/>
      <c r="K18" s="436"/>
      <c r="L18" s="436"/>
      <c r="M18" s="436"/>
      <c r="N18" s="436"/>
      <c r="O18" s="436"/>
    </row>
    <row r="19" spans="1:15" ht="29.25" customHeight="1" thickBot="1" x14ac:dyDescent="0.3">
      <c r="A19" s="420" t="s">
        <v>389</v>
      </c>
      <c r="B19" s="420" t="s">
        <v>567</v>
      </c>
      <c r="C19" s="443" t="s">
        <v>559</v>
      </c>
      <c r="D19" s="444"/>
      <c r="E19" s="445"/>
      <c r="F19" s="420" t="s">
        <v>601</v>
      </c>
      <c r="G19" s="394" t="s">
        <v>555</v>
      </c>
      <c r="H19" s="449"/>
      <c r="I19" s="449"/>
      <c r="J19" s="255"/>
      <c r="K19" s="259"/>
      <c r="L19" s="445" t="s">
        <v>387</v>
      </c>
      <c r="M19" s="394" t="s">
        <v>79</v>
      </c>
      <c r="N19" s="395"/>
      <c r="O19" s="420" t="s">
        <v>388</v>
      </c>
    </row>
    <row r="20" spans="1:15" ht="90.75" thickBot="1" x14ac:dyDescent="0.3">
      <c r="A20" s="421"/>
      <c r="B20" s="421"/>
      <c r="C20" s="446"/>
      <c r="D20" s="447"/>
      <c r="E20" s="448"/>
      <c r="F20" s="421"/>
      <c r="G20" s="254" t="s">
        <v>382</v>
      </c>
      <c r="H20" s="261" t="s">
        <v>442</v>
      </c>
      <c r="I20" s="267" t="s">
        <v>441</v>
      </c>
      <c r="J20" s="256"/>
      <c r="K20" s="226"/>
      <c r="L20" s="469"/>
      <c r="M20" s="394" t="s">
        <v>409</v>
      </c>
      <c r="N20" s="395"/>
      <c r="O20" s="421"/>
    </row>
    <row r="21" spans="1:15" s="227" customFormat="1" ht="15" customHeight="1" thickBot="1" x14ac:dyDescent="0.3">
      <c r="A21" s="333"/>
      <c r="B21" s="339"/>
      <c r="C21" s="453"/>
      <c r="D21" s="454"/>
      <c r="E21" s="455"/>
      <c r="F21" s="273"/>
      <c r="G21" s="269"/>
      <c r="H21" s="269"/>
      <c r="I21" s="272"/>
      <c r="J21" s="257"/>
      <c r="K21" s="326"/>
      <c r="L21" s="223">
        <f>IFERROR((SUM(G21:I21)*HLOOKUP($M$1,'HIDE - Tariffs and Weightings'!$A$1:$M$10,10,FALSE)+SUM(K21:K21)),0)</f>
        <v>0</v>
      </c>
      <c r="M21" s="422">
        <f>IFERROR(G21*HLOOKUP($M$1,'HIDE - Tariffs and Weightings'!D:M,7,FALSE)+H21*HLOOKUP($M$1,'HIDE - Tariffs and Weightings'!D:M,9,FALSE)+I21*HLOOKUP($M$1,'HIDE - Tariffs and Weightings'!D:M,8,FALSE),0)</f>
        <v>0</v>
      </c>
      <c r="N21" s="423"/>
      <c r="O21" s="179">
        <f>SUM(L21:N21)</f>
        <v>0</v>
      </c>
    </row>
    <row r="22" spans="1:15" s="227" customFormat="1" ht="15" customHeight="1" thickBot="1" x14ac:dyDescent="0.3">
      <c r="A22" s="335"/>
      <c r="B22" s="340"/>
      <c r="C22" s="456"/>
      <c r="D22" s="457"/>
      <c r="E22" s="458"/>
      <c r="F22" s="352"/>
      <c r="G22" s="106"/>
      <c r="H22" s="106"/>
      <c r="I22" s="264"/>
      <c r="J22" s="257"/>
      <c r="K22" s="326"/>
      <c r="L22" s="223">
        <f>IFERROR((SUM(G22:I22)*HLOOKUP($M$1,'HIDE - Tariffs and Weightings'!$A$1:$M$10,10,FALSE)+SUM(K22:K22)),0)</f>
        <v>0</v>
      </c>
      <c r="M22" s="422">
        <f>IFERROR(G22*HLOOKUP($M$1,'HIDE - Tariffs and Weightings'!D:M,7,FALSE)+H22*HLOOKUP($M$1,'HIDE - Tariffs and Weightings'!D:M,9,FALSE)+I22*HLOOKUP($M$1,'HIDE - Tariffs and Weightings'!D:M,8,FALSE),0)</f>
        <v>0</v>
      </c>
      <c r="N22" s="423"/>
      <c r="O22" s="179">
        <f>SUM(L22:N22)</f>
        <v>0</v>
      </c>
    </row>
    <row r="23" spans="1:15" s="227" customFormat="1" ht="15" customHeight="1" thickBot="1" x14ac:dyDescent="0.3">
      <c r="A23" s="335"/>
      <c r="B23" s="339"/>
      <c r="C23" s="456"/>
      <c r="D23" s="457"/>
      <c r="E23" s="458"/>
      <c r="F23" s="352"/>
      <c r="G23" s="106"/>
      <c r="H23" s="106"/>
      <c r="I23" s="264"/>
      <c r="J23" s="257"/>
      <c r="K23" s="326"/>
      <c r="L23" s="223">
        <f>IFERROR((SUM(G23:I23)*HLOOKUP($M$1,'HIDE - Tariffs and Weightings'!$A$1:$M$10,10,FALSE)+SUM(K23:K23)),0)</f>
        <v>0</v>
      </c>
      <c r="M23" s="422">
        <f>IFERROR(G23*HLOOKUP($M$1,'HIDE - Tariffs and Weightings'!D:M,7,FALSE)+H23*HLOOKUP($M$1,'HIDE - Tariffs and Weightings'!D:M,9,FALSE)+I23*HLOOKUP($M$1,'HIDE - Tariffs and Weightings'!D:M,8,FALSE),0)</f>
        <v>0</v>
      </c>
      <c r="N23" s="423"/>
      <c r="O23" s="179">
        <f>SUM(L23:N23)</f>
        <v>0</v>
      </c>
    </row>
    <row r="24" spans="1:15" s="227" customFormat="1" ht="15" customHeight="1" thickBot="1" x14ac:dyDescent="0.3">
      <c r="A24" s="335"/>
      <c r="B24" s="339"/>
      <c r="C24" s="456"/>
      <c r="D24" s="457"/>
      <c r="E24" s="458"/>
      <c r="F24" s="352"/>
      <c r="G24" s="106"/>
      <c r="H24" s="106"/>
      <c r="I24" s="264"/>
      <c r="J24" s="257"/>
      <c r="K24" s="326"/>
      <c r="L24" s="223">
        <f>IFERROR((SUM(G24:I24)*HLOOKUP($M$1,'HIDE - Tariffs and Weightings'!$A$1:$M$10,10,FALSE)+SUM(K24:K24)),0)</f>
        <v>0</v>
      </c>
      <c r="M24" s="422">
        <f>IFERROR(G24*HLOOKUP($M$1,'HIDE - Tariffs and Weightings'!D:M,7,FALSE)+H24*HLOOKUP($M$1,'HIDE - Tariffs and Weightings'!D:M,9,FALSE)+I24*HLOOKUP($M$1,'HIDE - Tariffs and Weightings'!D:M,8,FALSE),0)</f>
        <v>0</v>
      </c>
      <c r="N24" s="423"/>
      <c r="O24" s="179">
        <f>SUM(L24:N24)</f>
        <v>0</v>
      </c>
    </row>
    <row r="25" spans="1:15" s="227" customFormat="1" ht="15" customHeight="1" thickBot="1" x14ac:dyDescent="0.3">
      <c r="A25" s="337"/>
      <c r="B25" s="341"/>
      <c r="C25" s="462"/>
      <c r="D25" s="463"/>
      <c r="E25" s="464"/>
      <c r="F25" s="353"/>
      <c r="G25" s="117"/>
      <c r="H25" s="117"/>
      <c r="I25" s="268"/>
      <c r="J25" s="257"/>
      <c r="K25" s="326"/>
      <c r="L25" s="223">
        <f>IFERROR((SUM(G25:I25)*HLOOKUP($M$1,'HIDE - Tariffs and Weightings'!$A$1:$M$10,10,FALSE)+SUM(K25:K25)),0)</f>
        <v>0</v>
      </c>
      <c r="M25" s="422">
        <f>IFERROR(G25*HLOOKUP($M$1,'HIDE - Tariffs and Weightings'!D:M,7,FALSE)+H25*HLOOKUP($M$1,'HIDE - Tariffs and Weightings'!D:M,9,FALSE)+I25*HLOOKUP($M$1,'HIDE - Tariffs and Weightings'!D:M,8,FALSE),0)</f>
        <v>0</v>
      </c>
      <c r="N25" s="423"/>
      <c r="O25" s="179">
        <f>SUM(L25:N25)</f>
        <v>0</v>
      </c>
    </row>
    <row r="26" spans="1:15" ht="13.5" customHeight="1" thickBot="1" x14ac:dyDescent="0.3">
      <c r="A26" s="468"/>
      <c r="B26" s="468"/>
      <c r="C26" s="468"/>
      <c r="D26" s="468"/>
      <c r="E26" s="468"/>
      <c r="F26" s="468"/>
      <c r="G26" s="228">
        <f>SUM(G21:G25)</f>
        <v>0</v>
      </c>
      <c r="H26" s="228">
        <f>SUM(H21:H25)</f>
        <v>0</v>
      </c>
      <c r="I26" s="229">
        <f>SUM(I21:I25)</f>
        <v>0</v>
      </c>
      <c r="J26" s="258"/>
      <c r="K26" s="260"/>
      <c r="L26" s="230">
        <f>SUM(L21:L25)</f>
        <v>0</v>
      </c>
      <c r="M26" s="428">
        <f>SUM(M21:M25)</f>
        <v>0</v>
      </c>
      <c r="N26" s="429"/>
      <c r="O26" s="228">
        <f>SUM(O21:O25)</f>
        <v>0</v>
      </c>
    </row>
    <row r="27" spans="1:15" s="266" customFormat="1" ht="16.5" customHeight="1" thickBot="1" x14ac:dyDescent="0.35">
      <c r="A27" s="285" t="s">
        <v>554</v>
      </c>
      <c r="B27" s="285"/>
      <c r="C27" s="285"/>
      <c r="D27" s="285"/>
      <c r="E27" s="285"/>
      <c r="F27" s="285"/>
      <c r="G27" s="285"/>
      <c r="H27" s="285"/>
      <c r="I27" s="285"/>
      <c r="J27" s="285"/>
      <c r="K27" s="285"/>
      <c r="L27" s="285"/>
      <c r="M27" s="285"/>
      <c r="N27" s="285"/>
      <c r="O27" s="285"/>
    </row>
    <row r="28" spans="1:15" s="227" customFormat="1" ht="48.75" customHeight="1" thickBot="1" x14ac:dyDescent="0.3">
      <c r="A28" s="420" t="s">
        <v>394</v>
      </c>
      <c r="B28" s="443" t="s">
        <v>559</v>
      </c>
      <c r="C28" s="445"/>
      <c r="D28" s="460" t="s">
        <v>565</v>
      </c>
      <c r="E28" s="461"/>
      <c r="F28" s="394" t="s">
        <v>571</v>
      </c>
      <c r="G28" s="395"/>
      <c r="H28" s="349" t="s">
        <v>604</v>
      </c>
      <c r="I28" s="400" t="s">
        <v>614</v>
      </c>
      <c r="J28" s="402" t="s">
        <v>615</v>
      </c>
      <c r="K28" s="394" t="s">
        <v>401</v>
      </c>
      <c r="L28" s="395"/>
      <c r="M28" s="603" t="s">
        <v>622</v>
      </c>
      <c r="N28" s="425"/>
      <c r="O28" s="420" t="s">
        <v>23</v>
      </c>
    </row>
    <row r="29" spans="1:15" ht="65.25" customHeight="1" thickBot="1" x14ac:dyDescent="0.3">
      <c r="A29" s="459"/>
      <c r="B29" s="446"/>
      <c r="C29" s="448"/>
      <c r="D29" s="251" t="s">
        <v>564</v>
      </c>
      <c r="E29" s="235" t="s">
        <v>393</v>
      </c>
      <c r="F29" s="253" t="s">
        <v>396</v>
      </c>
      <c r="G29" s="348" t="s">
        <v>414</v>
      </c>
      <c r="H29" s="235" t="s">
        <v>411</v>
      </c>
      <c r="I29" s="401"/>
      <c r="J29" s="403"/>
      <c r="K29" s="235" t="s">
        <v>561</v>
      </c>
      <c r="L29" s="235" t="s">
        <v>562</v>
      </c>
      <c r="M29" s="426"/>
      <c r="N29" s="427"/>
      <c r="O29" s="421"/>
    </row>
    <row r="30" spans="1:15" s="227" customFormat="1" ht="15" customHeight="1" thickBot="1" x14ac:dyDescent="0.3">
      <c r="A30" s="334"/>
      <c r="B30" s="398"/>
      <c r="C30" s="399"/>
      <c r="D30" s="327"/>
      <c r="E30" s="282"/>
      <c r="F30" s="262"/>
      <c r="G30" s="262"/>
      <c r="H30" s="350"/>
      <c r="I30" s="262"/>
      <c r="J30" s="262"/>
      <c r="K30" s="356"/>
      <c r="L30" s="262"/>
      <c r="M30" s="396"/>
      <c r="N30" s="397"/>
      <c r="O30" s="179">
        <f>((D30*E30)/5)+((F30*G30)/4000)+(H30*0.25)+I30+J30+K30+L30+M30</f>
        <v>0</v>
      </c>
    </row>
    <row r="31" spans="1:15" s="227" customFormat="1" ht="15" customHeight="1" thickBot="1" x14ac:dyDescent="0.3">
      <c r="A31" s="336"/>
      <c r="B31" s="392"/>
      <c r="C31" s="393"/>
      <c r="D31" s="328"/>
      <c r="E31" s="236"/>
      <c r="F31" s="231"/>
      <c r="G31" s="231"/>
      <c r="H31" s="343"/>
      <c r="I31" s="231"/>
      <c r="J31" s="231"/>
      <c r="K31" s="357"/>
      <c r="L31" s="231"/>
      <c r="M31" s="390"/>
      <c r="N31" s="391"/>
      <c r="O31" s="179">
        <f t="shared" ref="O31:O34" si="2">((D31*E31)/5)+((F31*G31)/4000)+(H31*0.25)+I31+J31+K31+L31+M31</f>
        <v>0</v>
      </c>
    </row>
    <row r="32" spans="1:15" s="227" customFormat="1" ht="15" customHeight="1" thickBot="1" x14ac:dyDescent="0.3">
      <c r="A32" s="336"/>
      <c r="B32" s="392"/>
      <c r="C32" s="393"/>
      <c r="D32" s="328"/>
      <c r="E32" s="236"/>
      <c r="F32" s="231"/>
      <c r="G32" s="231"/>
      <c r="H32" s="343"/>
      <c r="I32" s="231"/>
      <c r="J32" s="231"/>
      <c r="K32" s="357"/>
      <c r="L32" s="231"/>
      <c r="M32" s="390"/>
      <c r="N32" s="391"/>
      <c r="O32" s="179">
        <f t="shared" si="2"/>
        <v>0</v>
      </c>
    </row>
    <row r="33" spans="1:15" s="227" customFormat="1" ht="15" customHeight="1" thickBot="1" x14ac:dyDescent="0.3">
      <c r="A33" s="336"/>
      <c r="B33" s="392"/>
      <c r="C33" s="393"/>
      <c r="D33" s="329"/>
      <c r="E33" s="237"/>
      <c r="F33" s="231"/>
      <c r="G33" s="231"/>
      <c r="H33" s="343"/>
      <c r="I33" s="231"/>
      <c r="J33" s="231"/>
      <c r="K33" s="357"/>
      <c r="L33" s="231"/>
      <c r="M33" s="390"/>
      <c r="N33" s="391"/>
      <c r="O33" s="179">
        <f t="shared" si="2"/>
        <v>0</v>
      </c>
    </row>
    <row r="34" spans="1:15" s="227" customFormat="1" ht="15" customHeight="1" thickBot="1" x14ac:dyDescent="0.3">
      <c r="A34" s="338"/>
      <c r="B34" s="418"/>
      <c r="C34" s="419"/>
      <c r="D34" s="330"/>
      <c r="E34" s="283"/>
      <c r="F34" s="263"/>
      <c r="G34" s="263"/>
      <c r="H34" s="344"/>
      <c r="I34" s="265"/>
      <c r="J34" s="265"/>
      <c r="K34" s="358"/>
      <c r="L34" s="265"/>
      <c r="M34" s="408"/>
      <c r="N34" s="409"/>
      <c r="O34" s="179">
        <f t="shared" si="2"/>
        <v>0</v>
      </c>
    </row>
    <row r="35" spans="1:15" ht="13.5" customHeight="1" thickBot="1" x14ac:dyDescent="0.3">
      <c r="A35" s="286"/>
      <c r="B35" s="286"/>
      <c r="C35" s="286"/>
      <c r="D35" s="228">
        <f t="shared" ref="D35:H35" si="3">SUM(D30:D34)</f>
        <v>0</v>
      </c>
      <c r="E35" s="228">
        <f t="shared" si="3"/>
        <v>0</v>
      </c>
      <c r="F35" s="228">
        <f t="shared" si="3"/>
        <v>0</v>
      </c>
      <c r="G35" s="228">
        <f t="shared" si="3"/>
        <v>0</v>
      </c>
      <c r="H35" s="342">
        <f t="shared" si="3"/>
        <v>0</v>
      </c>
      <c r="I35" s="351">
        <f t="shared" ref="I35" si="4">SUM(I30:I34)</f>
        <v>0</v>
      </c>
      <c r="J35" s="351">
        <f t="shared" ref="J35" si="5">SUM(J30:J34)</f>
        <v>0</v>
      </c>
      <c r="K35" s="228">
        <f>SUM(K30:K34)</f>
        <v>0</v>
      </c>
      <c r="L35" s="228">
        <f>SUM(L30:L34)</f>
        <v>0</v>
      </c>
      <c r="M35" s="406">
        <f>SUM(N30:N34)</f>
        <v>0</v>
      </c>
      <c r="N35" s="407"/>
      <c r="O35" s="228">
        <f>SUM(O30:O34)</f>
        <v>0</v>
      </c>
    </row>
    <row r="36" spans="1:15" s="227" customFormat="1" ht="21" customHeight="1" thickBot="1" x14ac:dyDescent="0.3">
      <c r="A36" s="405" t="s">
        <v>572</v>
      </c>
      <c r="B36" s="405"/>
      <c r="C36" s="405"/>
      <c r="D36" s="405"/>
      <c r="E36" s="405"/>
      <c r="F36" s="405"/>
      <c r="G36" s="405"/>
      <c r="H36" s="405"/>
      <c r="I36" s="405"/>
      <c r="J36" s="405"/>
      <c r="K36" s="405"/>
      <c r="L36" s="405"/>
      <c r="M36" s="405"/>
      <c r="N36" s="405"/>
      <c r="O36" s="405"/>
    </row>
    <row r="37" spans="1:15" s="227" customFormat="1" ht="30" customHeight="1" thickBot="1" x14ac:dyDescent="0.3">
      <c r="A37" s="289" t="s">
        <v>25</v>
      </c>
      <c r="B37" s="417"/>
      <c r="C37" s="416"/>
      <c r="D37" s="416"/>
      <c r="E37" s="416"/>
      <c r="F37" s="414"/>
      <c r="G37" s="290" t="s">
        <v>26</v>
      </c>
      <c r="H37" s="415"/>
      <c r="I37" s="414"/>
      <c r="J37" s="287"/>
      <c r="L37" s="410" t="s">
        <v>407</v>
      </c>
      <c r="M37" s="411"/>
      <c r="N37" s="412"/>
      <c r="O37" s="291">
        <f>K17+N17+L35</f>
        <v>0</v>
      </c>
    </row>
    <row r="38" spans="1:15" s="227" customFormat="1" thickBot="1" x14ac:dyDescent="0.3">
      <c r="A38" s="292" t="s">
        <v>420</v>
      </c>
      <c r="B38" s="292"/>
      <c r="C38" s="292"/>
      <c r="D38" s="288"/>
      <c r="E38" s="288"/>
      <c r="F38" s="288"/>
      <c r="G38" s="288"/>
      <c r="H38" s="288"/>
      <c r="I38" s="288"/>
      <c r="J38" s="288"/>
      <c r="K38" s="288"/>
      <c r="L38" s="288"/>
      <c r="M38" s="288"/>
      <c r="N38" s="288"/>
      <c r="O38" s="288"/>
    </row>
    <row r="39" spans="1:15" s="227" customFormat="1" ht="30" customHeight="1" thickBot="1" x14ac:dyDescent="0.3">
      <c r="A39" s="293" t="s">
        <v>419</v>
      </c>
      <c r="B39" s="413"/>
      <c r="C39" s="416"/>
      <c r="D39" s="416"/>
      <c r="E39" s="416"/>
      <c r="F39" s="414"/>
      <c r="G39" s="290" t="s">
        <v>26</v>
      </c>
      <c r="H39" s="413"/>
      <c r="I39" s="414"/>
      <c r="J39" s="288"/>
      <c r="K39" s="288"/>
      <c r="L39" s="410" t="s">
        <v>408</v>
      </c>
      <c r="M39" s="411"/>
      <c r="N39" s="412"/>
      <c r="O39" s="294">
        <f>O17+O26+O35-O37</f>
        <v>0</v>
      </c>
    </row>
    <row r="40" spans="1:15" s="227" customFormat="1" ht="7.5" customHeight="1" thickBot="1" x14ac:dyDescent="0.3">
      <c r="A40" s="288"/>
      <c r="B40" s="288"/>
      <c r="C40" s="288"/>
      <c r="D40" s="288"/>
      <c r="E40" s="288"/>
      <c r="F40" s="288"/>
      <c r="G40" s="288"/>
      <c r="H40" s="288"/>
      <c r="I40" s="288"/>
      <c r="J40" s="288"/>
      <c r="K40" s="288"/>
      <c r="L40" s="288"/>
      <c r="M40" s="288"/>
      <c r="N40" s="288"/>
      <c r="O40" s="288"/>
    </row>
    <row r="41" spans="1:15" s="227" customFormat="1" ht="13.9" customHeight="1" x14ac:dyDescent="0.25">
      <c r="A41" s="355" t="s">
        <v>613</v>
      </c>
      <c r="B41" s="239"/>
      <c r="C41" s="239"/>
      <c r="D41" s="239"/>
      <c r="E41" s="239"/>
      <c r="F41" s="239"/>
      <c r="G41" s="239"/>
      <c r="H41" s="239"/>
      <c r="I41" s="239"/>
      <c r="J41" s="239"/>
      <c r="K41" s="239"/>
      <c r="L41" s="239"/>
      <c r="M41" s="239"/>
      <c r="N41" s="239"/>
      <c r="O41" s="247"/>
    </row>
    <row r="42" spans="1:15" s="227" customFormat="1" ht="13.9" customHeight="1" x14ac:dyDescent="0.25">
      <c r="A42" s="240" t="str">
        <f>IFERROR(HLOOKUP(M1,Notes!A:J,4,FALSE),"")</f>
        <v/>
      </c>
      <c r="B42" s="241"/>
      <c r="C42" s="241"/>
      <c r="D42" s="242"/>
      <c r="E42" s="242"/>
      <c r="F42" s="242"/>
      <c r="G42" s="242"/>
      <c r="H42" s="242"/>
      <c r="I42" s="242"/>
      <c r="J42" s="242"/>
      <c r="K42" s="242"/>
      <c r="L42" s="242"/>
      <c r="M42" s="242"/>
      <c r="N42" s="242"/>
      <c r="O42" s="248"/>
    </row>
    <row r="43" spans="1:15" s="227" customFormat="1" ht="13.9" customHeight="1" x14ac:dyDescent="0.25">
      <c r="A43" s="240" t="str">
        <f>IFERROR(HLOOKUP(M1,Notes!A:J,5,FALSE),"")</f>
        <v/>
      </c>
      <c r="B43" s="241"/>
      <c r="C43" s="241"/>
      <c r="D43" s="242"/>
      <c r="E43" s="242"/>
      <c r="F43" s="242"/>
      <c r="G43" s="242"/>
      <c r="H43" s="242"/>
      <c r="I43" s="242"/>
      <c r="J43" s="242"/>
      <c r="K43" s="242"/>
      <c r="L43" s="242"/>
      <c r="M43" s="242"/>
      <c r="N43" s="242"/>
      <c r="O43" s="248"/>
    </row>
    <row r="44" spans="1:15" s="227" customFormat="1" ht="13.9" customHeight="1" x14ac:dyDescent="0.25">
      <c r="A44" s="240" t="str">
        <f>IFERROR(HLOOKUP(M1,Notes!A:J,6,FALSE),"")</f>
        <v/>
      </c>
      <c r="B44" s="241"/>
      <c r="C44" s="241"/>
      <c r="D44" s="242"/>
      <c r="E44" s="242"/>
      <c r="F44" s="242"/>
      <c r="G44" s="242"/>
      <c r="H44" s="242"/>
      <c r="I44" s="242"/>
      <c r="J44" s="242"/>
      <c r="K44" s="242"/>
      <c r="L44" s="242"/>
      <c r="M44" s="242"/>
      <c r="N44" s="242"/>
      <c r="O44" s="248"/>
    </row>
    <row r="45" spans="1:15" s="227" customFormat="1" ht="13.9" customHeight="1" x14ac:dyDescent="0.25">
      <c r="A45" s="240" t="str">
        <f>IFERROR(HLOOKUP(M1,Notes!A:J,7,FALSE),"")</f>
        <v/>
      </c>
      <c r="B45" s="241"/>
      <c r="C45" s="241"/>
      <c r="D45" s="242"/>
      <c r="E45" s="242"/>
      <c r="F45" s="242"/>
      <c r="G45" s="242"/>
      <c r="H45" s="242"/>
      <c r="I45" s="242"/>
      <c r="J45" s="242"/>
      <c r="K45" s="242"/>
      <c r="L45" s="242"/>
      <c r="M45" s="242"/>
      <c r="N45" s="242"/>
      <c r="O45" s="248"/>
    </row>
    <row r="46" spans="1:15" s="227" customFormat="1" ht="13.9" customHeight="1" x14ac:dyDescent="0.25">
      <c r="A46" s="240" t="str">
        <f>IFERROR(HLOOKUP(M1,Notes!A:J,8,FALSE),"")</f>
        <v/>
      </c>
      <c r="B46" s="241"/>
      <c r="C46" s="241"/>
      <c r="D46" s="242"/>
      <c r="E46" s="242"/>
      <c r="F46" s="242"/>
      <c r="G46" s="242"/>
      <c r="H46" s="242"/>
      <c r="I46" s="242"/>
      <c r="J46" s="242"/>
      <c r="K46" s="242"/>
      <c r="L46" s="242"/>
      <c r="M46" s="242"/>
      <c r="N46" s="242"/>
      <c r="O46" s="248"/>
    </row>
    <row r="47" spans="1:15" s="227" customFormat="1" ht="13.9" customHeight="1" thickBot="1" x14ac:dyDescent="0.3">
      <c r="A47" s="243" t="str">
        <f>IFERROR(HLOOKUP(M1,Notes!A:I,9,FALSE),"")</f>
        <v/>
      </c>
      <c r="B47" s="244"/>
      <c r="C47" s="244"/>
      <c r="D47" s="245"/>
      <c r="E47" s="245"/>
      <c r="F47" s="246"/>
      <c r="G47" s="245"/>
      <c r="H47" s="245"/>
      <c r="I47" s="245"/>
      <c r="J47" s="245"/>
      <c r="K47" s="245"/>
      <c r="L47" s="245"/>
      <c r="M47" s="245"/>
      <c r="N47" s="245"/>
      <c r="O47" s="249"/>
    </row>
    <row r="48" spans="1:15" s="227" customFormat="1" ht="15" customHeight="1" x14ac:dyDescent="0.25">
      <c r="A48" s="602" t="s">
        <v>621</v>
      </c>
      <c r="H48" s="404" t="s">
        <v>549</v>
      </c>
      <c r="I48" s="404"/>
      <c r="J48" s="404"/>
      <c r="K48" s="404"/>
      <c r="L48" s="404"/>
      <c r="M48" s="404"/>
      <c r="N48" s="404"/>
      <c r="O48" s="404"/>
    </row>
    <row r="49" spans="1:14" x14ac:dyDescent="0.25">
      <c r="A49" s="232"/>
      <c r="J49" s="57"/>
      <c r="K49" s="57"/>
      <c r="L49" s="57"/>
      <c r="M49" s="57"/>
      <c r="N49" s="57"/>
    </row>
    <row r="51" spans="1:14" x14ac:dyDescent="0.25">
      <c r="K51" s="233"/>
    </row>
  </sheetData>
  <sheetProtection selectLockedCells="1"/>
  <dataConsolidate/>
  <mergeCells count="80">
    <mergeCell ref="C11:E11"/>
    <mergeCell ref="C16:E16"/>
    <mergeCell ref="F19:F20"/>
    <mergeCell ref="G19:I19"/>
    <mergeCell ref="I1:L1"/>
    <mergeCell ref="A26:F26"/>
    <mergeCell ref="B28:C29"/>
    <mergeCell ref="K7:K8"/>
    <mergeCell ref="C10:E10"/>
    <mergeCell ref="C9:E9"/>
    <mergeCell ref="A18:O18"/>
    <mergeCell ref="A19:A20"/>
    <mergeCell ref="B19:B20"/>
    <mergeCell ref="L19:L20"/>
    <mergeCell ref="J3:O3"/>
    <mergeCell ref="J4:O4"/>
    <mergeCell ref="B5:L5"/>
    <mergeCell ref="A17:F17"/>
    <mergeCell ref="A28:A29"/>
    <mergeCell ref="D28:E28"/>
    <mergeCell ref="F28:G28"/>
    <mergeCell ref="C25:E25"/>
    <mergeCell ref="C23:E23"/>
    <mergeCell ref="C24:E24"/>
    <mergeCell ref="C14:E14"/>
    <mergeCell ref="C13:E13"/>
    <mergeCell ref="C12:E12"/>
    <mergeCell ref="C21:E21"/>
    <mergeCell ref="C22:E22"/>
    <mergeCell ref="C19:E20"/>
    <mergeCell ref="C15:E15"/>
    <mergeCell ref="M1:O1"/>
    <mergeCell ref="O7:O8"/>
    <mergeCell ref="M5:O5"/>
    <mergeCell ref="A6:O6"/>
    <mergeCell ref="M7:N7"/>
    <mergeCell ref="L7:L8"/>
    <mergeCell ref="A1:D1"/>
    <mergeCell ref="H3:I3"/>
    <mergeCell ref="A7:A8"/>
    <mergeCell ref="B3:G3"/>
    <mergeCell ref="B4:G4"/>
    <mergeCell ref="H4:I4"/>
    <mergeCell ref="C7:E8"/>
    <mergeCell ref="B7:B8"/>
    <mergeCell ref="F7:F8"/>
    <mergeCell ref="G7:J7"/>
    <mergeCell ref="O19:O20"/>
    <mergeCell ref="M22:N22"/>
    <mergeCell ref="M23:N23"/>
    <mergeCell ref="M24:N24"/>
    <mergeCell ref="M28:N29"/>
    <mergeCell ref="O28:O29"/>
    <mergeCell ref="M25:N25"/>
    <mergeCell ref="M26:N26"/>
    <mergeCell ref="M21:N21"/>
    <mergeCell ref="M20:N20"/>
    <mergeCell ref="M19:N19"/>
    <mergeCell ref="H48:O48"/>
    <mergeCell ref="A36:O36"/>
    <mergeCell ref="M35:N35"/>
    <mergeCell ref="M34:N34"/>
    <mergeCell ref="M33:N33"/>
    <mergeCell ref="B33:C33"/>
    <mergeCell ref="L37:N37"/>
    <mergeCell ref="L39:N39"/>
    <mergeCell ref="H39:I39"/>
    <mergeCell ref="H37:I37"/>
    <mergeCell ref="B39:F39"/>
    <mergeCell ref="B37:F37"/>
    <mergeCell ref="B34:C34"/>
    <mergeCell ref="M32:N32"/>
    <mergeCell ref="M31:N31"/>
    <mergeCell ref="B32:C32"/>
    <mergeCell ref="B31:C31"/>
    <mergeCell ref="K28:L28"/>
    <mergeCell ref="M30:N30"/>
    <mergeCell ref="B30:C30"/>
    <mergeCell ref="I28:I29"/>
    <mergeCell ref="J28:J29"/>
  </mergeCells>
  <phoneticPr fontId="25" type="noConversion"/>
  <dataValidations xWindow="644" yWindow="588" count="6">
    <dataValidation type="whole" allowBlank="1" showInputMessage="1" showErrorMessage="1" sqref="F30:F33" xr:uid="{00000000-0002-0000-0200-000001000000}">
      <formula1>0</formula1>
      <formula2>1000000</formula2>
    </dataValidation>
    <dataValidation type="decimal" allowBlank="1" showInputMessage="1" showErrorMessage="1" prompt="Enter the number of hours worked" sqref="K21:K25 G9:I16 K9:K16" xr:uid="{00000000-0002-0000-0200-000002000000}">
      <formula1>0</formula1>
      <formula2>10</formula2>
    </dataValidation>
    <dataValidation type="custom" allowBlank="1" showInputMessage="1" showErrorMessage="1" error="You should not deliver lectures for your school._x000a__x000a_You will not get paid for these." prompt="Enter the number of hours worked" sqref="G21:I25" xr:uid="{00000000-0002-0000-0200-000004000000}">
      <formula1>(NOT($M$1="share"))</formula1>
    </dataValidation>
    <dataValidation type="list" errorStyle="warning" allowBlank="1" showInputMessage="1" error="Select from list - only type in if not listed" promptTitle="Module Code" prompt="Select your module.  If not listed please type details." sqref="C9:E16 C21:E25" xr:uid="{00000000-0002-0000-0200-000007000000}">
      <formula1>INDIRECT($M$1)</formula1>
    </dataValidation>
    <dataValidation type="decimal" allowBlank="1" showInputMessage="1" showErrorMessage="1" prompt="Enter the number of hours worked" sqref="J9:J16" xr:uid="{0FFC888B-4E94-45B6-A003-154D50C1C63A}">
      <formula1>-10</formula1>
      <formula2>10</formula2>
    </dataValidation>
    <dataValidation type="list" allowBlank="1" showInputMessage="1" showErrorMessage="1" sqref="B30:C34" xr:uid="{A0657D72-6ADE-4678-A423-1D8B80B4C624}">
      <formula1>INDIRECT($M$1)</formula1>
    </dataValidation>
  </dataValidations>
  <printOptions horizontalCentered="1" verticalCentered="1"/>
  <pageMargins left="0.23622047244094491" right="0.23622047244094491" top="0.35433070866141736" bottom="0.35433070866141736" header="0.31496062992125984" footer="0.31496062992125984"/>
  <pageSetup orientation="portrait" r:id="rId1"/>
  <extLst>
    <ext xmlns:x14="http://schemas.microsoft.com/office/spreadsheetml/2009/9/main" uri="{CCE6A557-97BC-4b89-ADB6-D9C93CAAB3DF}">
      <x14:dataValidations xmlns:xm="http://schemas.microsoft.com/office/excel/2006/main" xWindow="644" yWindow="588" count="4">
        <x14:dataValidation type="list" allowBlank="1" showInputMessage="1" showErrorMessage="1" xr:uid="{00000000-0002-0000-0200-00000A000000}">
          <x14:formula1>
            <xm:f>'Approved PGR Remuneration Rates'!$A$65:$A$67</xm:f>
          </x14:formula1>
          <xm:sqref>M5:O5</xm:sqref>
        </x14:dataValidation>
        <x14:dataValidation type="list" errorStyle="warning" allowBlank="1" showInputMessage="1" showErrorMessage="1" error="Please enter from the list else fee type and Continue" xr:uid="{00000000-0002-0000-0200-000008000000}">
          <x14:formula1>
            <xm:f>TutorialWeek!$A$1:$A$2</xm:f>
          </x14:formula1>
          <xm:sqref>F21:F25</xm:sqref>
        </x14:dataValidation>
        <x14:dataValidation type="list" allowBlank="1" showInputMessage="1" showErrorMessage="1" prompt="Select School" xr:uid="{00000000-0002-0000-0200-000009000000}">
          <x14:formula1>
            <xm:f>'HIDE - Tariffs and Weightings'!$Z$1:$Z$10</xm:f>
          </x14:formula1>
          <xm:sqref>M1</xm:sqref>
        </x14:dataValidation>
        <x14:dataValidation type="list" allowBlank="1" showInputMessage="1" showErrorMessage="1" xr:uid="{0A9EA1AD-21C1-4BDC-875A-3F4ED86D5DCF}">
          <x14:formula1>
            <xm:f>TutorialWeek!$A$1:$A$2</xm:f>
          </x14:formula1>
          <xm:sqref>F9:F16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J17"/>
  <sheetViews>
    <sheetView workbookViewId="0">
      <selection activeCell="I8" sqref="I8"/>
    </sheetView>
  </sheetViews>
  <sheetFormatPr defaultColWidth="11" defaultRowHeight="15.75" x14ac:dyDescent="0.25"/>
  <cols>
    <col min="1" max="1" width="20.75" customWidth="1"/>
  </cols>
  <sheetData>
    <row r="1" spans="1:10" x14ac:dyDescent="0.25">
      <c r="A1" s="164" t="s">
        <v>27</v>
      </c>
      <c r="B1" s="164" t="s">
        <v>15</v>
      </c>
      <c r="C1" s="164" t="s">
        <v>13</v>
      </c>
      <c r="D1" s="164" t="s">
        <v>11</v>
      </c>
      <c r="E1" s="164" t="s">
        <v>12</v>
      </c>
      <c r="F1" s="164" t="s">
        <v>14</v>
      </c>
      <c r="G1" s="164" t="s">
        <v>16</v>
      </c>
      <c r="H1" s="164" t="s">
        <v>28</v>
      </c>
      <c r="I1" s="164" t="s">
        <v>29</v>
      </c>
      <c r="J1" s="164" t="s">
        <v>30</v>
      </c>
    </row>
    <row r="2" spans="1:10" s="164" customFormat="1" x14ac:dyDescent="0.25">
      <c r="A2" s="164" t="s">
        <v>416</v>
      </c>
      <c r="B2" s="164" t="s">
        <v>426</v>
      </c>
      <c r="C2" s="164" t="s">
        <v>427</v>
      </c>
      <c r="D2" s="164" t="s">
        <v>427</v>
      </c>
      <c r="E2" s="164" t="s">
        <v>427</v>
      </c>
      <c r="F2" s="164" t="s">
        <v>427</v>
      </c>
      <c r="G2" s="164" t="s">
        <v>427</v>
      </c>
      <c r="H2" s="164" t="s">
        <v>427</v>
      </c>
      <c r="I2" s="164" t="s">
        <v>427</v>
      </c>
      <c r="J2" s="164" t="s">
        <v>427</v>
      </c>
    </row>
    <row r="3" spans="1:10" s="164" customFormat="1" x14ac:dyDescent="0.25">
      <c r="A3" s="164" t="s">
        <v>423</v>
      </c>
      <c r="B3" s="164" t="s">
        <v>427</v>
      </c>
      <c r="C3" s="164" t="s">
        <v>427</v>
      </c>
      <c r="D3" s="164" t="s">
        <v>427</v>
      </c>
      <c r="E3" s="164" t="s">
        <v>427</v>
      </c>
      <c r="F3" s="164" t="s">
        <v>427</v>
      </c>
      <c r="G3" s="164" t="s">
        <v>427</v>
      </c>
      <c r="H3" s="164" t="s">
        <v>427</v>
      </c>
      <c r="I3" s="164" t="s">
        <v>427</v>
      </c>
      <c r="J3" s="164" t="s">
        <v>427</v>
      </c>
    </row>
    <row r="4" spans="1:10" s="164" customFormat="1" x14ac:dyDescent="0.25">
      <c r="A4" s="164" t="s">
        <v>421</v>
      </c>
      <c r="B4" s="164" t="s">
        <v>542</v>
      </c>
      <c r="C4" s="164" t="s">
        <v>495</v>
      </c>
      <c r="D4" s="164" t="s">
        <v>494</v>
      </c>
      <c r="E4" s="164" t="s">
        <v>499</v>
      </c>
      <c r="F4" s="164" t="s">
        <v>542</v>
      </c>
      <c r="G4" s="164" t="s">
        <v>478</v>
      </c>
      <c r="H4" s="173" t="s">
        <v>499</v>
      </c>
      <c r="I4" s="164" t="s">
        <v>495</v>
      </c>
      <c r="J4" s="164" t="s">
        <v>495</v>
      </c>
    </row>
    <row r="5" spans="1:10" s="164" customFormat="1" x14ac:dyDescent="0.25">
      <c r="A5" s="164" t="s">
        <v>418</v>
      </c>
      <c r="B5" s="164" t="s">
        <v>548</v>
      </c>
      <c r="C5" s="164" t="s">
        <v>496</v>
      </c>
      <c r="D5" s="164" t="s">
        <v>417</v>
      </c>
      <c r="E5" s="164" t="s">
        <v>417</v>
      </c>
      <c r="F5" s="164" t="s">
        <v>417</v>
      </c>
      <c r="G5" s="164" t="s">
        <v>479</v>
      </c>
      <c r="H5" s="173" t="s">
        <v>417</v>
      </c>
      <c r="I5" s="164" t="s">
        <v>496</v>
      </c>
      <c r="J5" s="164" t="s">
        <v>496</v>
      </c>
    </row>
    <row r="6" spans="1:10" s="164" customFormat="1" x14ac:dyDescent="0.25">
      <c r="A6" s="164" t="s">
        <v>417</v>
      </c>
      <c r="B6" s="164" t="s">
        <v>543</v>
      </c>
      <c r="C6" s="164" t="s">
        <v>497</v>
      </c>
      <c r="D6" s="164" t="s">
        <v>422</v>
      </c>
      <c r="E6" s="164" t="s">
        <v>422</v>
      </c>
      <c r="F6" s="164" t="s">
        <v>422</v>
      </c>
      <c r="G6" s="164" t="s">
        <v>480</v>
      </c>
      <c r="H6" s="173" t="s">
        <v>422</v>
      </c>
      <c r="I6" s="164" t="s">
        <v>497</v>
      </c>
      <c r="J6" s="164" t="s">
        <v>497</v>
      </c>
    </row>
    <row r="7" spans="1:10" s="164" customFormat="1" x14ac:dyDescent="0.25">
      <c r="A7" s="164" t="s">
        <v>422</v>
      </c>
      <c r="B7" s="164" t="s">
        <v>422</v>
      </c>
      <c r="C7" s="164" t="s">
        <v>600</v>
      </c>
      <c r="D7" s="164" t="s">
        <v>404</v>
      </c>
      <c r="E7" s="164" t="s">
        <v>404</v>
      </c>
      <c r="F7" s="164" t="s">
        <v>404</v>
      </c>
      <c r="G7" s="164" t="s">
        <v>481</v>
      </c>
      <c r="H7" s="173" t="s">
        <v>404</v>
      </c>
      <c r="I7" s="164" t="s">
        <v>600</v>
      </c>
      <c r="J7" s="164" t="s">
        <v>600</v>
      </c>
    </row>
    <row r="8" spans="1:10" s="164" customFormat="1" x14ac:dyDescent="0.25">
      <c r="A8" s="164" t="s">
        <v>404</v>
      </c>
      <c r="B8" s="164" t="s">
        <v>404</v>
      </c>
      <c r="C8" s="164" t="s">
        <v>404</v>
      </c>
      <c r="D8" s="164" t="s">
        <v>424</v>
      </c>
      <c r="E8" s="164" t="s">
        <v>541</v>
      </c>
      <c r="F8" s="164" t="s">
        <v>427</v>
      </c>
      <c r="G8" s="164" t="s">
        <v>404</v>
      </c>
      <c r="H8" s="173" t="s">
        <v>424</v>
      </c>
      <c r="I8" s="173" t="s">
        <v>404</v>
      </c>
      <c r="J8" s="164" t="s">
        <v>427</v>
      </c>
    </row>
    <row r="9" spans="1:10" s="164" customFormat="1" x14ac:dyDescent="0.25">
      <c r="A9" s="164" t="s">
        <v>424</v>
      </c>
      <c r="B9" s="164" t="s">
        <v>544</v>
      </c>
      <c r="C9" s="164" t="s">
        <v>424</v>
      </c>
      <c r="D9" s="164" t="s">
        <v>424</v>
      </c>
      <c r="E9" s="164" t="s">
        <v>424</v>
      </c>
      <c r="F9" s="164" t="s">
        <v>424</v>
      </c>
      <c r="G9" s="164" t="s">
        <v>427</v>
      </c>
      <c r="H9" s="173" t="s">
        <v>424</v>
      </c>
      <c r="I9" s="164" t="s">
        <v>498</v>
      </c>
      <c r="J9" s="164" t="s">
        <v>424</v>
      </c>
    </row>
    <row r="10" spans="1:10" x14ac:dyDescent="0.25">
      <c r="A10" s="164"/>
      <c r="B10" s="164"/>
      <c r="C10" s="164"/>
      <c r="D10" s="164"/>
      <c r="E10" s="164"/>
      <c r="F10" s="164"/>
      <c r="G10" s="164"/>
      <c r="H10" s="164"/>
      <c r="I10" s="164"/>
      <c r="J10" s="164"/>
    </row>
    <row r="12" spans="1:10" x14ac:dyDescent="0.25">
      <c r="B12" s="164"/>
    </row>
    <row r="17" spans="1:1" x14ac:dyDescent="0.25">
      <c r="A17" t="s">
        <v>428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sheetPr>
  <dimension ref="A1:J163"/>
  <sheetViews>
    <sheetView topLeftCell="A2" workbookViewId="0">
      <selection activeCell="F1" sqref="F1"/>
    </sheetView>
  </sheetViews>
  <sheetFormatPr defaultColWidth="8.75" defaultRowHeight="15" customHeight="1" x14ac:dyDescent="0.25"/>
  <cols>
    <col min="1" max="1" width="17.25" style="162" customWidth="1"/>
    <col min="2" max="2" width="19" style="162" customWidth="1"/>
    <col min="3" max="3" width="40.25" style="162" customWidth="1"/>
    <col min="4" max="4" width="39" style="162" customWidth="1"/>
    <col min="5" max="5" width="27.75" style="162" customWidth="1"/>
    <col min="6" max="6" width="48.25" style="162" customWidth="1"/>
    <col min="7" max="11" width="27.75" style="162" customWidth="1"/>
    <col min="12" max="16384" width="8.75" style="162"/>
  </cols>
  <sheetData>
    <row r="1" spans="1:10" ht="15" customHeight="1" x14ac:dyDescent="0.25">
      <c r="A1" s="162" t="s">
        <v>27</v>
      </c>
      <c r="B1" s="162" t="s">
        <v>15</v>
      </c>
      <c r="C1" s="162" t="s">
        <v>13</v>
      </c>
      <c r="D1" s="162" t="s">
        <v>11</v>
      </c>
      <c r="E1" s="162" t="s">
        <v>29</v>
      </c>
      <c r="F1" s="171" t="s">
        <v>30</v>
      </c>
      <c r="G1" s="162" t="s">
        <v>12</v>
      </c>
      <c r="H1" s="162" t="s">
        <v>28</v>
      </c>
      <c r="I1" s="162" t="s">
        <v>14</v>
      </c>
      <c r="J1" s="162" t="s">
        <v>16</v>
      </c>
    </row>
    <row r="2" spans="1:10" ht="15" customHeight="1" x14ac:dyDescent="0.25">
      <c r="A2" s="162" t="s">
        <v>103</v>
      </c>
      <c r="B2" s="162" t="s">
        <v>264</v>
      </c>
      <c r="C2" s="162" t="s">
        <v>525</v>
      </c>
      <c r="D2" s="359" t="s">
        <v>620</v>
      </c>
      <c r="E2" s="162" t="s">
        <v>323</v>
      </c>
      <c r="F2" s="172" t="s">
        <v>370</v>
      </c>
      <c r="G2" s="162" t="s">
        <v>447</v>
      </c>
      <c r="H2" s="172" t="s">
        <v>482</v>
      </c>
      <c r="I2" s="172" t="s">
        <v>455</v>
      </c>
      <c r="J2" s="172" t="s">
        <v>490</v>
      </c>
    </row>
    <row r="3" spans="1:10" ht="15" customHeight="1" x14ac:dyDescent="0.25">
      <c r="A3" s="162" t="s">
        <v>104</v>
      </c>
      <c r="B3" s="162" t="s">
        <v>265</v>
      </c>
      <c r="C3" s="162" t="s">
        <v>500</v>
      </c>
      <c r="D3" s="162" t="s">
        <v>573</v>
      </c>
      <c r="E3" s="162" t="s">
        <v>324</v>
      </c>
      <c r="F3" s="172" t="s">
        <v>371</v>
      </c>
      <c r="G3" s="162" t="s">
        <v>448</v>
      </c>
      <c r="H3" s="172" t="s">
        <v>483</v>
      </c>
      <c r="I3" s="172" t="s">
        <v>456</v>
      </c>
      <c r="J3" s="172" t="s">
        <v>491</v>
      </c>
    </row>
    <row r="4" spans="1:10" ht="15" customHeight="1" x14ac:dyDescent="0.25">
      <c r="A4" s="162" t="s">
        <v>105</v>
      </c>
      <c r="B4" s="162" t="s">
        <v>266</v>
      </c>
      <c r="C4" s="162" t="s">
        <v>502</v>
      </c>
      <c r="D4" s="162" t="s">
        <v>574</v>
      </c>
      <c r="E4" s="162" t="s">
        <v>325</v>
      </c>
      <c r="F4" s="172" t="s">
        <v>449</v>
      </c>
      <c r="H4" s="172" t="s">
        <v>484</v>
      </c>
      <c r="I4" s="172" t="s">
        <v>457</v>
      </c>
      <c r="J4" s="189" t="s">
        <v>492</v>
      </c>
    </row>
    <row r="5" spans="1:10" ht="15" customHeight="1" x14ac:dyDescent="0.25">
      <c r="A5" s="162" t="s">
        <v>106</v>
      </c>
      <c r="B5" s="162" t="s">
        <v>267</v>
      </c>
      <c r="C5" s="162" t="s">
        <v>501</v>
      </c>
      <c r="D5" s="162" t="s">
        <v>575</v>
      </c>
      <c r="E5" s="162" t="s">
        <v>326</v>
      </c>
      <c r="F5" s="172" t="s">
        <v>450</v>
      </c>
      <c r="H5" s="172" t="s">
        <v>485</v>
      </c>
      <c r="I5" s="172" t="s">
        <v>458</v>
      </c>
      <c r="J5" s="172" t="s">
        <v>493</v>
      </c>
    </row>
    <row r="6" spans="1:10" ht="15" customHeight="1" x14ac:dyDescent="0.25">
      <c r="A6" s="162" t="s">
        <v>107</v>
      </c>
      <c r="B6" s="162" t="s">
        <v>268</v>
      </c>
      <c r="C6" s="162" t="s">
        <v>503</v>
      </c>
      <c r="D6" s="162" t="s">
        <v>576</v>
      </c>
      <c r="E6" s="162" t="s">
        <v>327</v>
      </c>
      <c r="F6" s="172" t="s">
        <v>451</v>
      </c>
      <c r="H6" s="172" t="s">
        <v>486</v>
      </c>
      <c r="I6" s="172" t="s">
        <v>459</v>
      </c>
    </row>
    <row r="7" spans="1:10" ht="15" customHeight="1" x14ac:dyDescent="0.25">
      <c r="A7" s="162" t="s">
        <v>108</v>
      </c>
      <c r="B7" s="162" t="s">
        <v>269</v>
      </c>
      <c r="C7" s="162" t="s">
        <v>504</v>
      </c>
      <c r="D7" s="162" t="s">
        <v>577</v>
      </c>
      <c r="E7" s="162" t="s">
        <v>328</v>
      </c>
      <c r="F7" s="172" t="s">
        <v>452</v>
      </c>
      <c r="H7" s="162" t="s">
        <v>487</v>
      </c>
      <c r="I7" s="181" t="s">
        <v>460</v>
      </c>
    </row>
    <row r="8" spans="1:10" ht="15" customHeight="1" x14ac:dyDescent="0.25">
      <c r="A8" s="162" t="s">
        <v>109</v>
      </c>
      <c r="B8" s="162" t="s">
        <v>270</v>
      </c>
      <c r="C8" s="162" t="s">
        <v>505</v>
      </c>
      <c r="D8" s="162" t="s">
        <v>578</v>
      </c>
      <c r="E8" s="162" t="s">
        <v>329</v>
      </c>
      <c r="F8" s="172" t="s">
        <v>372</v>
      </c>
      <c r="H8" s="172" t="s">
        <v>488</v>
      </c>
      <c r="I8" s="172" t="s">
        <v>461</v>
      </c>
    </row>
    <row r="9" spans="1:10" ht="15" customHeight="1" x14ac:dyDescent="0.25">
      <c r="A9" s="162" t="s">
        <v>110</v>
      </c>
      <c r="B9" s="162" t="s">
        <v>271</v>
      </c>
      <c r="C9" s="162" t="s">
        <v>506</v>
      </c>
      <c r="D9" s="162" t="s">
        <v>579</v>
      </c>
      <c r="E9" s="162" t="s">
        <v>330</v>
      </c>
      <c r="F9" s="171" t="s">
        <v>373</v>
      </c>
      <c r="H9" s="172" t="s">
        <v>489</v>
      </c>
      <c r="I9" s="172" t="s">
        <v>462</v>
      </c>
    </row>
    <row r="10" spans="1:10" ht="15" customHeight="1" x14ac:dyDescent="0.25">
      <c r="A10" s="162" t="s">
        <v>111</v>
      </c>
      <c r="B10" s="162" t="s">
        <v>272</v>
      </c>
      <c r="C10" s="162" t="s">
        <v>522</v>
      </c>
      <c r="D10" s="162" t="s">
        <v>580</v>
      </c>
      <c r="E10" s="162" t="s">
        <v>331</v>
      </c>
      <c r="F10" s="162" t="s">
        <v>374</v>
      </c>
      <c r="I10" s="172" t="s">
        <v>463</v>
      </c>
    </row>
    <row r="11" spans="1:10" ht="15" customHeight="1" x14ac:dyDescent="0.25">
      <c r="A11" s="162" t="s">
        <v>112</v>
      </c>
      <c r="B11" s="162" t="s">
        <v>273</v>
      </c>
      <c r="C11" s="162" t="s">
        <v>507</v>
      </c>
      <c r="D11" s="162" t="s">
        <v>581</v>
      </c>
      <c r="E11" s="162" t="s">
        <v>332</v>
      </c>
      <c r="F11" s="162" t="s">
        <v>375</v>
      </c>
      <c r="I11" s="172" t="s">
        <v>464</v>
      </c>
    </row>
    <row r="12" spans="1:10" ht="15" customHeight="1" x14ac:dyDescent="0.25">
      <c r="A12" s="162" t="s">
        <v>113</v>
      </c>
      <c r="B12" s="162" t="s">
        <v>274</v>
      </c>
      <c r="C12" s="162" t="s">
        <v>508</v>
      </c>
      <c r="D12" s="162" t="s">
        <v>582</v>
      </c>
      <c r="E12" s="162" t="s">
        <v>333</v>
      </c>
      <c r="F12" s="162" t="s">
        <v>376</v>
      </c>
      <c r="I12" s="172" t="s">
        <v>465</v>
      </c>
    </row>
    <row r="13" spans="1:10" ht="15" customHeight="1" x14ac:dyDescent="0.25">
      <c r="A13" s="162" t="s">
        <v>114</v>
      </c>
      <c r="B13" s="162" t="s">
        <v>275</v>
      </c>
      <c r="C13" s="162" t="s">
        <v>524</v>
      </c>
      <c r="D13" s="162" t="s">
        <v>583</v>
      </c>
      <c r="E13" s="162" t="s">
        <v>334</v>
      </c>
      <c r="F13" s="162" t="s">
        <v>453</v>
      </c>
      <c r="I13" s="172" t="s">
        <v>466</v>
      </c>
    </row>
    <row r="14" spans="1:10" ht="15" customHeight="1" x14ac:dyDescent="0.25">
      <c r="A14" s="162" t="s">
        <v>115</v>
      </c>
      <c r="B14" s="162" t="s">
        <v>276</v>
      </c>
      <c r="C14" s="162" t="s">
        <v>523</v>
      </c>
      <c r="D14" s="162" t="s">
        <v>584</v>
      </c>
      <c r="E14" s="162" t="s">
        <v>335</v>
      </c>
      <c r="F14" s="162" t="s">
        <v>454</v>
      </c>
      <c r="I14" s="172" t="s">
        <v>467</v>
      </c>
    </row>
    <row r="15" spans="1:10" ht="15" customHeight="1" x14ac:dyDescent="0.25">
      <c r="A15" s="162" t="s">
        <v>116</v>
      </c>
      <c r="B15" s="162" t="s">
        <v>277</v>
      </c>
      <c r="C15" s="162" t="s">
        <v>509</v>
      </c>
      <c r="D15" s="162" t="s">
        <v>585</v>
      </c>
      <c r="E15" s="162" t="s">
        <v>336</v>
      </c>
      <c r="F15" s="162" t="s">
        <v>605</v>
      </c>
      <c r="I15" s="172" t="s">
        <v>468</v>
      </c>
    </row>
    <row r="16" spans="1:10" ht="15" customHeight="1" x14ac:dyDescent="0.25">
      <c r="A16" s="162" t="s">
        <v>117</v>
      </c>
      <c r="B16" s="162" t="s">
        <v>278</v>
      </c>
      <c r="C16" s="162" t="s">
        <v>510</v>
      </c>
      <c r="D16" s="162" t="s">
        <v>586</v>
      </c>
      <c r="E16" s="162" t="s">
        <v>337</v>
      </c>
      <c r="F16" s="162" t="s">
        <v>377</v>
      </c>
      <c r="I16" s="172" t="s">
        <v>469</v>
      </c>
    </row>
    <row r="17" spans="1:9" ht="15" customHeight="1" x14ac:dyDescent="0.25">
      <c r="A17" s="162" t="s">
        <v>118</v>
      </c>
      <c r="B17" s="162" t="s">
        <v>279</v>
      </c>
      <c r="C17" s="162" t="s">
        <v>511</v>
      </c>
      <c r="D17" s="162" t="s">
        <v>587</v>
      </c>
      <c r="E17" s="162" t="s">
        <v>338</v>
      </c>
      <c r="F17" s="162" t="s">
        <v>378</v>
      </c>
      <c r="I17" s="172" t="s">
        <v>470</v>
      </c>
    </row>
    <row r="18" spans="1:9" ht="15" customHeight="1" x14ac:dyDescent="0.25">
      <c r="A18" s="162" t="s">
        <v>119</v>
      </c>
      <c r="B18" s="162" t="s">
        <v>280</v>
      </c>
      <c r="C18" s="162" t="s">
        <v>512</v>
      </c>
      <c r="D18" s="162" t="s">
        <v>588</v>
      </c>
      <c r="E18" s="162" t="s">
        <v>339</v>
      </c>
      <c r="F18" s="162" t="s">
        <v>379</v>
      </c>
      <c r="I18" s="172" t="s">
        <v>471</v>
      </c>
    </row>
    <row r="19" spans="1:9" ht="15" customHeight="1" x14ac:dyDescent="0.25">
      <c r="A19" s="162" t="s">
        <v>120</v>
      </c>
      <c r="B19" s="162" t="s">
        <v>281</v>
      </c>
      <c r="C19" s="162" t="s">
        <v>513</v>
      </c>
      <c r="D19" s="162" t="s">
        <v>589</v>
      </c>
      <c r="E19" s="162" t="s">
        <v>340</v>
      </c>
      <c r="F19" s="162" t="s">
        <v>380</v>
      </c>
      <c r="I19" s="172" t="s">
        <v>472</v>
      </c>
    </row>
    <row r="20" spans="1:9" ht="15" customHeight="1" x14ac:dyDescent="0.25">
      <c r="A20" s="162" t="s">
        <v>121</v>
      </c>
      <c r="B20" s="162" t="s">
        <v>282</v>
      </c>
      <c r="C20" s="162" t="s">
        <v>514</v>
      </c>
      <c r="D20" s="162" t="s">
        <v>590</v>
      </c>
      <c r="E20" s="162" t="s">
        <v>341</v>
      </c>
      <c r="F20" s="162" t="s">
        <v>606</v>
      </c>
      <c r="I20" s="172" t="s">
        <v>473</v>
      </c>
    </row>
    <row r="21" spans="1:9" ht="15" customHeight="1" x14ac:dyDescent="0.25">
      <c r="A21" s="162" t="s">
        <v>122</v>
      </c>
      <c r="B21" s="162" t="s">
        <v>283</v>
      </c>
      <c r="C21" s="162" t="s">
        <v>515</v>
      </c>
      <c r="D21" s="162" t="s">
        <v>591</v>
      </c>
      <c r="E21" s="162" t="s">
        <v>342</v>
      </c>
      <c r="F21" s="162" t="s">
        <v>607</v>
      </c>
      <c r="I21" s="172" t="s">
        <v>474</v>
      </c>
    </row>
    <row r="22" spans="1:9" ht="15" customHeight="1" x14ac:dyDescent="0.25">
      <c r="A22" s="162" t="s">
        <v>123</v>
      </c>
      <c r="B22" s="162" t="s">
        <v>284</v>
      </c>
      <c r="C22" s="162" t="s">
        <v>546</v>
      </c>
      <c r="D22" s="162" t="s">
        <v>592</v>
      </c>
      <c r="E22" s="162" t="s">
        <v>343</v>
      </c>
      <c r="F22" s="354" t="s">
        <v>610</v>
      </c>
      <c r="I22" s="172" t="s">
        <v>475</v>
      </c>
    </row>
    <row r="23" spans="1:9" ht="15" customHeight="1" x14ac:dyDescent="0.25">
      <c r="A23" s="162" t="s">
        <v>124</v>
      </c>
      <c r="B23" s="162" t="s">
        <v>285</v>
      </c>
      <c r="C23" s="162" t="s">
        <v>516</v>
      </c>
      <c r="D23" s="162" t="s">
        <v>593</v>
      </c>
      <c r="E23" s="162" t="s">
        <v>344</v>
      </c>
      <c r="F23" s="354" t="s">
        <v>611</v>
      </c>
      <c r="I23" s="172" t="s">
        <v>476</v>
      </c>
    </row>
    <row r="24" spans="1:9" ht="15" customHeight="1" x14ac:dyDescent="0.25">
      <c r="A24" s="162" t="s">
        <v>125</v>
      </c>
      <c r="B24" s="162" t="s">
        <v>286</v>
      </c>
      <c r="C24" s="162" t="s">
        <v>517</v>
      </c>
      <c r="D24" s="359" t="s">
        <v>618</v>
      </c>
      <c r="E24" s="162" t="s">
        <v>345</v>
      </c>
      <c r="F24" s="354" t="s">
        <v>612</v>
      </c>
      <c r="I24" s="172" t="s">
        <v>477</v>
      </c>
    </row>
    <row r="25" spans="1:9" ht="15" customHeight="1" x14ac:dyDescent="0.25">
      <c r="A25" s="162" t="s">
        <v>126</v>
      </c>
      <c r="B25" s="162" t="s">
        <v>287</v>
      </c>
      <c r="C25" s="162" t="s">
        <v>518</v>
      </c>
      <c r="D25" s="359" t="s">
        <v>619</v>
      </c>
      <c r="E25" s="162" t="s">
        <v>346</v>
      </c>
      <c r="I25" s="181" t="s">
        <v>526</v>
      </c>
    </row>
    <row r="26" spans="1:9" ht="15" customHeight="1" x14ac:dyDescent="0.25">
      <c r="A26" s="162" t="s">
        <v>127</v>
      </c>
      <c r="B26" s="162" t="s">
        <v>288</v>
      </c>
      <c r="C26" s="162" t="s">
        <v>519</v>
      </c>
      <c r="D26" s="162" t="s">
        <v>594</v>
      </c>
      <c r="E26" s="162" t="s">
        <v>347</v>
      </c>
    </row>
    <row r="27" spans="1:9" ht="15" customHeight="1" x14ac:dyDescent="0.25">
      <c r="A27" s="162" t="s">
        <v>128</v>
      </c>
      <c r="B27" s="162" t="s">
        <v>289</v>
      </c>
      <c r="C27" s="162" t="s">
        <v>520</v>
      </c>
      <c r="D27" s="162" t="s">
        <v>595</v>
      </c>
      <c r="E27" s="162" t="s">
        <v>348</v>
      </c>
    </row>
    <row r="28" spans="1:9" ht="15" customHeight="1" x14ac:dyDescent="0.25">
      <c r="A28" s="162" t="s">
        <v>129</v>
      </c>
      <c r="B28" s="162" t="s">
        <v>290</v>
      </c>
      <c r="C28" s="162" t="s">
        <v>521</v>
      </c>
      <c r="D28" s="162" t="s">
        <v>596</v>
      </c>
      <c r="E28" s="162" t="s">
        <v>349</v>
      </c>
    </row>
    <row r="29" spans="1:9" ht="15" customHeight="1" x14ac:dyDescent="0.25">
      <c r="A29" s="162" t="s">
        <v>130</v>
      </c>
      <c r="B29" s="162" t="s">
        <v>291</v>
      </c>
      <c r="D29" s="162" t="s">
        <v>597</v>
      </c>
      <c r="E29" s="162" t="s">
        <v>350</v>
      </c>
    </row>
    <row r="30" spans="1:9" ht="15" customHeight="1" x14ac:dyDescent="0.25">
      <c r="A30" s="162" t="s">
        <v>131</v>
      </c>
      <c r="B30" s="162" t="s">
        <v>292</v>
      </c>
      <c r="E30" s="162" t="s">
        <v>351</v>
      </c>
    </row>
    <row r="31" spans="1:9" ht="15" customHeight="1" x14ac:dyDescent="0.25">
      <c r="A31" s="162" t="s">
        <v>132</v>
      </c>
      <c r="B31" s="162" t="s">
        <v>293</v>
      </c>
      <c r="E31" s="162" t="s">
        <v>352</v>
      </c>
    </row>
    <row r="32" spans="1:9" ht="15" customHeight="1" x14ac:dyDescent="0.25">
      <c r="A32" s="162" t="s">
        <v>133</v>
      </c>
      <c r="B32" s="162" t="s">
        <v>294</v>
      </c>
      <c r="E32" s="162" t="s">
        <v>353</v>
      </c>
    </row>
    <row r="33" spans="1:5" ht="15" customHeight="1" x14ac:dyDescent="0.25">
      <c r="A33" s="162" t="s">
        <v>134</v>
      </c>
      <c r="B33" s="162" t="s">
        <v>295</v>
      </c>
      <c r="E33" s="162" t="s">
        <v>354</v>
      </c>
    </row>
    <row r="34" spans="1:5" ht="15" customHeight="1" x14ac:dyDescent="0.25">
      <c r="A34" s="162" t="s">
        <v>135</v>
      </c>
      <c r="B34" s="162" t="s">
        <v>296</v>
      </c>
      <c r="E34" s="162" t="s">
        <v>355</v>
      </c>
    </row>
    <row r="35" spans="1:5" ht="15" customHeight="1" x14ac:dyDescent="0.25">
      <c r="A35" s="162" t="s">
        <v>136</v>
      </c>
      <c r="B35" s="162" t="s">
        <v>297</v>
      </c>
      <c r="E35" s="162" t="s">
        <v>356</v>
      </c>
    </row>
    <row r="36" spans="1:5" ht="15" customHeight="1" x14ac:dyDescent="0.25">
      <c r="A36" s="162" t="s">
        <v>137</v>
      </c>
      <c r="B36" s="162" t="s">
        <v>298</v>
      </c>
      <c r="E36" s="162" t="s">
        <v>357</v>
      </c>
    </row>
    <row r="37" spans="1:5" ht="15" customHeight="1" x14ac:dyDescent="0.25">
      <c r="A37" s="162" t="s">
        <v>138</v>
      </c>
      <c r="B37" s="162" t="s">
        <v>299</v>
      </c>
      <c r="E37" s="162" t="s">
        <v>358</v>
      </c>
    </row>
    <row r="38" spans="1:5" ht="15" customHeight="1" x14ac:dyDescent="0.25">
      <c r="A38" s="162" t="s">
        <v>139</v>
      </c>
      <c r="B38" s="162" t="s">
        <v>300</v>
      </c>
      <c r="E38" s="162" t="s">
        <v>359</v>
      </c>
    </row>
    <row r="39" spans="1:5" ht="15" customHeight="1" x14ac:dyDescent="0.25">
      <c r="A39" s="162" t="s">
        <v>140</v>
      </c>
      <c r="B39" s="162" t="s">
        <v>301</v>
      </c>
      <c r="E39" s="162" t="s">
        <v>360</v>
      </c>
    </row>
    <row r="40" spans="1:5" ht="15" customHeight="1" x14ac:dyDescent="0.25">
      <c r="A40" s="162" t="s">
        <v>141</v>
      </c>
      <c r="B40" s="162" t="s">
        <v>302</v>
      </c>
      <c r="E40" s="162" t="s">
        <v>361</v>
      </c>
    </row>
    <row r="41" spans="1:5" ht="15" customHeight="1" x14ac:dyDescent="0.25">
      <c r="A41" s="162" t="s">
        <v>142</v>
      </c>
      <c r="B41" s="162" t="s">
        <v>303</v>
      </c>
      <c r="E41" s="162" t="s">
        <v>362</v>
      </c>
    </row>
    <row r="42" spans="1:5" ht="15" customHeight="1" x14ac:dyDescent="0.25">
      <c r="A42" s="162" t="s">
        <v>143</v>
      </c>
      <c r="B42" s="162" t="s">
        <v>304</v>
      </c>
      <c r="E42" s="162" t="s">
        <v>363</v>
      </c>
    </row>
    <row r="43" spans="1:5" ht="15" customHeight="1" x14ac:dyDescent="0.25">
      <c r="A43" s="162" t="s">
        <v>144</v>
      </c>
      <c r="B43" s="162" t="s">
        <v>305</v>
      </c>
      <c r="E43" s="162" t="s">
        <v>364</v>
      </c>
    </row>
    <row r="44" spans="1:5" ht="15" customHeight="1" x14ac:dyDescent="0.25">
      <c r="A44" s="162" t="s">
        <v>145</v>
      </c>
      <c r="B44" s="162" t="s">
        <v>306</v>
      </c>
      <c r="E44" s="162" t="s">
        <v>365</v>
      </c>
    </row>
    <row r="45" spans="1:5" ht="15" customHeight="1" x14ac:dyDescent="0.25">
      <c r="A45" s="162" t="s">
        <v>146</v>
      </c>
      <c r="B45" s="162" t="s">
        <v>307</v>
      </c>
      <c r="E45" s="162" t="s">
        <v>366</v>
      </c>
    </row>
    <row r="46" spans="1:5" ht="15" customHeight="1" x14ac:dyDescent="0.25">
      <c r="A46" s="162" t="s">
        <v>147</v>
      </c>
      <c r="B46" s="162" t="s">
        <v>308</v>
      </c>
      <c r="E46" s="162" t="s">
        <v>367</v>
      </c>
    </row>
    <row r="47" spans="1:5" ht="15" customHeight="1" x14ac:dyDescent="0.25">
      <c r="A47" s="162" t="s">
        <v>148</v>
      </c>
      <c r="B47" s="162" t="s">
        <v>309</v>
      </c>
      <c r="E47" s="162" t="s">
        <v>368</v>
      </c>
    </row>
    <row r="48" spans="1:5" ht="15" customHeight="1" x14ac:dyDescent="0.25">
      <c r="A48" s="162" t="s">
        <v>149</v>
      </c>
      <c r="B48" s="162" t="s">
        <v>310</v>
      </c>
      <c r="E48" s="162" t="s">
        <v>369</v>
      </c>
    </row>
    <row r="49" spans="1:2" ht="15" customHeight="1" x14ac:dyDescent="0.25">
      <c r="A49" s="162" t="s">
        <v>150</v>
      </c>
      <c r="B49" s="162" t="s">
        <v>311</v>
      </c>
    </row>
    <row r="50" spans="1:2" ht="15" customHeight="1" x14ac:dyDescent="0.25">
      <c r="A50" s="162" t="s">
        <v>151</v>
      </c>
      <c r="B50" s="162" t="s">
        <v>312</v>
      </c>
    </row>
    <row r="51" spans="1:2" ht="15" customHeight="1" x14ac:dyDescent="0.25">
      <c r="A51" s="162" t="s">
        <v>152</v>
      </c>
      <c r="B51" s="162" t="s">
        <v>313</v>
      </c>
    </row>
    <row r="52" spans="1:2" ht="15" customHeight="1" x14ac:dyDescent="0.25">
      <c r="A52" s="162" t="s">
        <v>153</v>
      </c>
      <c r="B52" s="162" t="s">
        <v>314</v>
      </c>
    </row>
    <row r="53" spans="1:2" ht="15" customHeight="1" x14ac:dyDescent="0.25">
      <c r="A53" s="162" t="s">
        <v>154</v>
      </c>
      <c r="B53" s="162" t="s">
        <v>315</v>
      </c>
    </row>
    <row r="54" spans="1:2" ht="15" customHeight="1" x14ac:dyDescent="0.25">
      <c r="A54" s="162" t="s">
        <v>155</v>
      </c>
      <c r="B54" s="162" t="s">
        <v>316</v>
      </c>
    </row>
    <row r="55" spans="1:2" ht="15" customHeight="1" x14ac:dyDescent="0.25">
      <c r="A55" s="162" t="s">
        <v>156</v>
      </c>
      <c r="B55" s="162" t="s">
        <v>317</v>
      </c>
    </row>
    <row r="56" spans="1:2" ht="15" customHeight="1" x14ac:dyDescent="0.25">
      <c r="A56" s="162" t="s">
        <v>157</v>
      </c>
      <c r="B56" s="162" t="s">
        <v>318</v>
      </c>
    </row>
    <row r="57" spans="1:2" ht="15" customHeight="1" x14ac:dyDescent="0.25">
      <c r="A57" s="162" t="s">
        <v>158</v>
      </c>
      <c r="B57" s="162" t="s">
        <v>319</v>
      </c>
    </row>
    <row r="58" spans="1:2" ht="15" customHeight="1" x14ac:dyDescent="0.25">
      <c r="A58" s="162" t="s">
        <v>159</v>
      </c>
      <c r="B58" s="162" t="s">
        <v>320</v>
      </c>
    </row>
    <row r="59" spans="1:2" ht="15" customHeight="1" x14ac:dyDescent="0.25">
      <c r="A59" s="162" t="s">
        <v>160</v>
      </c>
      <c r="B59" s="162" t="s">
        <v>321</v>
      </c>
    </row>
    <row r="60" spans="1:2" ht="15" customHeight="1" x14ac:dyDescent="0.25">
      <c r="A60" s="162" t="s">
        <v>161</v>
      </c>
      <c r="B60" s="162" t="s">
        <v>322</v>
      </c>
    </row>
    <row r="61" spans="1:2" ht="15" customHeight="1" x14ac:dyDescent="0.25">
      <c r="A61" s="162" t="s">
        <v>162</v>
      </c>
    </row>
    <row r="62" spans="1:2" ht="15" customHeight="1" x14ac:dyDescent="0.25">
      <c r="A62" s="162" t="s">
        <v>163</v>
      </c>
    </row>
    <row r="63" spans="1:2" ht="15" customHeight="1" x14ac:dyDescent="0.25">
      <c r="A63" s="162" t="s">
        <v>164</v>
      </c>
    </row>
    <row r="64" spans="1:2" ht="15" customHeight="1" x14ac:dyDescent="0.25">
      <c r="A64" s="162" t="s">
        <v>165</v>
      </c>
    </row>
    <row r="65" spans="1:1" ht="15" customHeight="1" x14ac:dyDescent="0.25">
      <c r="A65" s="162" t="s">
        <v>166</v>
      </c>
    </row>
    <row r="66" spans="1:1" ht="15" customHeight="1" x14ac:dyDescent="0.25">
      <c r="A66" s="162" t="s">
        <v>167</v>
      </c>
    </row>
    <row r="67" spans="1:1" ht="15" customHeight="1" x14ac:dyDescent="0.25">
      <c r="A67" s="162" t="s">
        <v>168</v>
      </c>
    </row>
    <row r="68" spans="1:1" ht="15" customHeight="1" x14ac:dyDescent="0.25">
      <c r="A68" s="162" t="s">
        <v>169</v>
      </c>
    </row>
    <row r="69" spans="1:1" ht="15" customHeight="1" x14ac:dyDescent="0.25">
      <c r="A69" s="162" t="s">
        <v>170</v>
      </c>
    </row>
    <row r="70" spans="1:1" ht="15" customHeight="1" x14ac:dyDescent="0.25">
      <c r="A70" s="162" t="s">
        <v>171</v>
      </c>
    </row>
    <row r="71" spans="1:1" ht="15" customHeight="1" x14ac:dyDescent="0.25">
      <c r="A71" s="162" t="s">
        <v>172</v>
      </c>
    </row>
    <row r="72" spans="1:1" ht="15" customHeight="1" x14ac:dyDescent="0.25">
      <c r="A72" s="162" t="s">
        <v>173</v>
      </c>
    </row>
    <row r="73" spans="1:1" ht="15" customHeight="1" x14ac:dyDescent="0.25">
      <c r="A73" s="162" t="s">
        <v>174</v>
      </c>
    </row>
    <row r="74" spans="1:1" ht="15" customHeight="1" x14ac:dyDescent="0.25">
      <c r="A74" s="162" t="s">
        <v>175</v>
      </c>
    </row>
    <row r="75" spans="1:1" ht="15" customHeight="1" x14ac:dyDescent="0.25">
      <c r="A75" s="162" t="s">
        <v>176</v>
      </c>
    </row>
    <row r="76" spans="1:1" ht="15" customHeight="1" x14ac:dyDescent="0.25">
      <c r="A76" s="162" t="s">
        <v>177</v>
      </c>
    </row>
    <row r="77" spans="1:1" ht="15" customHeight="1" x14ac:dyDescent="0.25">
      <c r="A77" s="162" t="s">
        <v>178</v>
      </c>
    </row>
    <row r="78" spans="1:1" ht="15" customHeight="1" x14ac:dyDescent="0.25">
      <c r="A78" s="162" t="s">
        <v>179</v>
      </c>
    </row>
    <row r="79" spans="1:1" ht="15" customHeight="1" x14ac:dyDescent="0.25">
      <c r="A79" s="162" t="s">
        <v>180</v>
      </c>
    </row>
    <row r="80" spans="1:1" ht="15" customHeight="1" x14ac:dyDescent="0.25">
      <c r="A80" s="162" t="s">
        <v>181</v>
      </c>
    </row>
    <row r="81" spans="1:1" ht="15" customHeight="1" x14ac:dyDescent="0.25">
      <c r="A81" s="162" t="s">
        <v>182</v>
      </c>
    </row>
    <row r="82" spans="1:1" ht="15" customHeight="1" x14ac:dyDescent="0.25">
      <c r="A82" s="162" t="s">
        <v>183</v>
      </c>
    </row>
    <row r="83" spans="1:1" ht="15" customHeight="1" x14ac:dyDescent="0.25">
      <c r="A83" s="162" t="s">
        <v>184</v>
      </c>
    </row>
    <row r="84" spans="1:1" ht="15" customHeight="1" x14ac:dyDescent="0.25">
      <c r="A84" s="162" t="s">
        <v>185</v>
      </c>
    </row>
    <row r="85" spans="1:1" ht="15" customHeight="1" x14ac:dyDescent="0.25">
      <c r="A85" s="162" t="s">
        <v>186</v>
      </c>
    </row>
    <row r="86" spans="1:1" ht="15" customHeight="1" x14ac:dyDescent="0.25">
      <c r="A86" s="162" t="s">
        <v>187</v>
      </c>
    </row>
    <row r="87" spans="1:1" ht="15" customHeight="1" x14ac:dyDescent="0.25">
      <c r="A87" s="162" t="s">
        <v>188</v>
      </c>
    </row>
    <row r="88" spans="1:1" ht="15" customHeight="1" x14ac:dyDescent="0.25">
      <c r="A88" s="162" t="s">
        <v>189</v>
      </c>
    </row>
    <row r="89" spans="1:1" ht="15" customHeight="1" x14ac:dyDescent="0.25">
      <c r="A89" s="162" t="s">
        <v>190</v>
      </c>
    </row>
    <row r="90" spans="1:1" ht="15" customHeight="1" x14ac:dyDescent="0.25">
      <c r="A90" s="162" t="s">
        <v>191</v>
      </c>
    </row>
    <row r="91" spans="1:1" ht="15" customHeight="1" x14ac:dyDescent="0.25">
      <c r="A91" s="162" t="s">
        <v>192</v>
      </c>
    </row>
    <row r="92" spans="1:1" ht="15" customHeight="1" x14ac:dyDescent="0.25">
      <c r="A92" s="162" t="s">
        <v>193</v>
      </c>
    </row>
    <row r="93" spans="1:1" ht="15" customHeight="1" x14ac:dyDescent="0.25">
      <c r="A93" s="162" t="s">
        <v>194</v>
      </c>
    </row>
    <row r="94" spans="1:1" ht="15" customHeight="1" x14ac:dyDescent="0.25">
      <c r="A94" s="162" t="s">
        <v>195</v>
      </c>
    </row>
    <row r="95" spans="1:1" ht="15" customHeight="1" x14ac:dyDescent="0.25">
      <c r="A95" s="162" t="s">
        <v>196</v>
      </c>
    </row>
    <row r="96" spans="1:1" ht="15" customHeight="1" x14ac:dyDescent="0.25">
      <c r="A96" s="162" t="s">
        <v>197</v>
      </c>
    </row>
    <row r="97" spans="1:1" ht="15" customHeight="1" x14ac:dyDescent="0.25">
      <c r="A97" s="162" t="s">
        <v>198</v>
      </c>
    </row>
    <row r="98" spans="1:1" ht="15" customHeight="1" x14ac:dyDescent="0.25">
      <c r="A98" s="162" t="s">
        <v>199</v>
      </c>
    </row>
    <row r="99" spans="1:1" ht="15" customHeight="1" x14ac:dyDescent="0.25">
      <c r="A99" s="162" t="s">
        <v>200</v>
      </c>
    </row>
    <row r="100" spans="1:1" ht="15" customHeight="1" x14ac:dyDescent="0.25">
      <c r="A100" s="162" t="s">
        <v>201</v>
      </c>
    </row>
    <row r="101" spans="1:1" ht="15" customHeight="1" x14ac:dyDescent="0.25">
      <c r="A101" s="162" t="s">
        <v>202</v>
      </c>
    </row>
    <row r="102" spans="1:1" ht="15" customHeight="1" x14ac:dyDescent="0.25">
      <c r="A102" s="162" t="s">
        <v>203</v>
      </c>
    </row>
    <row r="103" spans="1:1" ht="15" customHeight="1" x14ac:dyDescent="0.25">
      <c r="A103" s="162" t="s">
        <v>204</v>
      </c>
    </row>
    <row r="104" spans="1:1" ht="15" customHeight="1" x14ac:dyDescent="0.25">
      <c r="A104" s="162" t="s">
        <v>205</v>
      </c>
    </row>
    <row r="105" spans="1:1" ht="15" customHeight="1" x14ac:dyDescent="0.25">
      <c r="A105" s="162" t="s">
        <v>206</v>
      </c>
    </row>
    <row r="106" spans="1:1" ht="15" customHeight="1" x14ac:dyDescent="0.25">
      <c r="A106" s="162" t="s">
        <v>207</v>
      </c>
    </row>
    <row r="107" spans="1:1" ht="15" customHeight="1" x14ac:dyDescent="0.25">
      <c r="A107" s="162" t="s">
        <v>208</v>
      </c>
    </row>
    <row r="108" spans="1:1" ht="15" customHeight="1" x14ac:dyDescent="0.25">
      <c r="A108" s="162" t="s">
        <v>209</v>
      </c>
    </row>
    <row r="109" spans="1:1" ht="15" customHeight="1" x14ac:dyDescent="0.25">
      <c r="A109" s="162" t="s">
        <v>210</v>
      </c>
    </row>
    <row r="110" spans="1:1" ht="15" customHeight="1" x14ac:dyDescent="0.25">
      <c r="A110" s="162" t="s">
        <v>211</v>
      </c>
    </row>
    <row r="111" spans="1:1" ht="15" customHeight="1" x14ac:dyDescent="0.25">
      <c r="A111" s="162" t="s">
        <v>212</v>
      </c>
    </row>
    <row r="112" spans="1:1" ht="15" customHeight="1" x14ac:dyDescent="0.25">
      <c r="A112" s="162" t="s">
        <v>213</v>
      </c>
    </row>
    <row r="113" spans="1:1" ht="15" customHeight="1" x14ac:dyDescent="0.25">
      <c r="A113" s="162" t="s">
        <v>214</v>
      </c>
    </row>
    <row r="114" spans="1:1" ht="15" customHeight="1" x14ac:dyDescent="0.25">
      <c r="A114" s="162" t="s">
        <v>215</v>
      </c>
    </row>
    <row r="115" spans="1:1" ht="15" customHeight="1" x14ac:dyDescent="0.25">
      <c r="A115" s="162" t="s">
        <v>216</v>
      </c>
    </row>
    <row r="116" spans="1:1" ht="15" customHeight="1" x14ac:dyDescent="0.25">
      <c r="A116" s="162" t="s">
        <v>217</v>
      </c>
    </row>
    <row r="117" spans="1:1" ht="15" customHeight="1" x14ac:dyDescent="0.25">
      <c r="A117" s="162" t="s">
        <v>218</v>
      </c>
    </row>
    <row r="118" spans="1:1" ht="15" customHeight="1" x14ac:dyDescent="0.25">
      <c r="A118" s="162" t="s">
        <v>219</v>
      </c>
    </row>
    <row r="119" spans="1:1" ht="15" customHeight="1" x14ac:dyDescent="0.25">
      <c r="A119" s="162" t="s">
        <v>220</v>
      </c>
    </row>
    <row r="120" spans="1:1" ht="15" customHeight="1" x14ac:dyDescent="0.25">
      <c r="A120" s="162" t="s">
        <v>221</v>
      </c>
    </row>
    <row r="121" spans="1:1" ht="15" customHeight="1" x14ac:dyDescent="0.25">
      <c r="A121" s="162" t="s">
        <v>222</v>
      </c>
    </row>
    <row r="122" spans="1:1" ht="15" customHeight="1" x14ac:dyDescent="0.25">
      <c r="A122" s="162" t="s">
        <v>223</v>
      </c>
    </row>
    <row r="123" spans="1:1" ht="15" customHeight="1" x14ac:dyDescent="0.25">
      <c r="A123" s="162" t="s">
        <v>224</v>
      </c>
    </row>
    <row r="124" spans="1:1" ht="15" customHeight="1" x14ac:dyDescent="0.25">
      <c r="A124" s="162" t="s">
        <v>225</v>
      </c>
    </row>
    <row r="125" spans="1:1" ht="15" customHeight="1" x14ac:dyDescent="0.25">
      <c r="A125" s="162" t="s">
        <v>226</v>
      </c>
    </row>
    <row r="126" spans="1:1" ht="15" customHeight="1" x14ac:dyDescent="0.25">
      <c r="A126" s="162" t="s">
        <v>227</v>
      </c>
    </row>
    <row r="127" spans="1:1" ht="15" customHeight="1" x14ac:dyDescent="0.25">
      <c r="A127" s="162" t="s">
        <v>228</v>
      </c>
    </row>
    <row r="128" spans="1:1" ht="15" customHeight="1" x14ac:dyDescent="0.25">
      <c r="A128" s="162" t="s">
        <v>229</v>
      </c>
    </row>
    <row r="129" spans="1:1" ht="15" customHeight="1" x14ac:dyDescent="0.25">
      <c r="A129" s="162" t="s">
        <v>230</v>
      </c>
    </row>
    <row r="130" spans="1:1" ht="15" customHeight="1" x14ac:dyDescent="0.25">
      <c r="A130" s="162" t="s">
        <v>231</v>
      </c>
    </row>
    <row r="131" spans="1:1" ht="15" customHeight="1" x14ac:dyDescent="0.25">
      <c r="A131" s="162" t="s">
        <v>232</v>
      </c>
    </row>
    <row r="132" spans="1:1" ht="15" customHeight="1" x14ac:dyDescent="0.25">
      <c r="A132" s="162" t="s">
        <v>233</v>
      </c>
    </row>
    <row r="133" spans="1:1" ht="15" customHeight="1" x14ac:dyDescent="0.25">
      <c r="A133" s="162" t="s">
        <v>234</v>
      </c>
    </row>
    <row r="134" spans="1:1" ht="15" customHeight="1" x14ac:dyDescent="0.25">
      <c r="A134" s="162" t="s">
        <v>235</v>
      </c>
    </row>
    <row r="135" spans="1:1" ht="15" customHeight="1" x14ac:dyDescent="0.25">
      <c r="A135" s="162" t="s">
        <v>236</v>
      </c>
    </row>
    <row r="136" spans="1:1" ht="15" customHeight="1" x14ac:dyDescent="0.25">
      <c r="A136" s="162" t="s">
        <v>237</v>
      </c>
    </row>
    <row r="137" spans="1:1" ht="15" customHeight="1" x14ac:dyDescent="0.25">
      <c r="A137" s="162" t="s">
        <v>238</v>
      </c>
    </row>
    <row r="138" spans="1:1" ht="15" customHeight="1" x14ac:dyDescent="0.25">
      <c r="A138" s="162" t="s">
        <v>239</v>
      </c>
    </row>
    <row r="139" spans="1:1" ht="15" customHeight="1" x14ac:dyDescent="0.25">
      <c r="A139" s="162" t="s">
        <v>240</v>
      </c>
    </row>
    <row r="140" spans="1:1" ht="15" customHeight="1" x14ac:dyDescent="0.25">
      <c r="A140" s="222" t="s">
        <v>552</v>
      </c>
    </row>
    <row r="141" spans="1:1" ht="15" customHeight="1" x14ac:dyDescent="0.25">
      <c r="A141" s="162" t="s">
        <v>241</v>
      </c>
    </row>
    <row r="142" spans="1:1" ht="15" customHeight="1" x14ac:dyDescent="0.25">
      <c r="A142" s="162" t="s">
        <v>242</v>
      </c>
    </row>
    <row r="143" spans="1:1" ht="15" customHeight="1" x14ac:dyDescent="0.25">
      <c r="A143" s="162" t="s">
        <v>243</v>
      </c>
    </row>
    <row r="144" spans="1:1" ht="15" customHeight="1" x14ac:dyDescent="0.25">
      <c r="A144" s="162" t="s">
        <v>244</v>
      </c>
    </row>
    <row r="145" spans="1:1" ht="15" customHeight="1" x14ac:dyDescent="0.25">
      <c r="A145" s="162" t="s">
        <v>245</v>
      </c>
    </row>
    <row r="146" spans="1:1" ht="15" customHeight="1" x14ac:dyDescent="0.25">
      <c r="A146" s="162" t="s">
        <v>246</v>
      </c>
    </row>
    <row r="147" spans="1:1" ht="15" customHeight="1" x14ac:dyDescent="0.25">
      <c r="A147" s="162" t="s">
        <v>247</v>
      </c>
    </row>
    <row r="148" spans="1:1" ht="15" customHeight="1" x14ac:dyDescent="0.25">
      <c r="A148" s="162" t="s">
        <v>248</v>
      </c>
    </row>
    <row r="149" spans="1:1" ht="15" customHeight="1" x14ac:dyDescent="0.25">
      <c r="A149" s="162" t="s">
        <v>249</v>
      </c>
    </row>
    <row r="150" spans="1:1" ht="15" customHeight="1" x14ac:dyDescent="0.25">
      <c r="A150" s="162" t="s">
        <v>250</v>
      </c>
    </row>
    <row r="151" spans="1:1" ht="15" customHeight="1" x14ac:dyDescent="0.25">
      <c r="A151" s="162" t="s">
        <v>251</v>
      </c>
    </row>
    <row r="152" spans="1:1" ht="15" customHeight="1" x14ac:dyDescent="0.25">
      <c r="A152" s="162" t="s">
        <v>252</v>
      </c>
    </row>
    <row r="153" spans="1:1" ht="15" customHeight="1" x14ac:dyDescent="0.25">
      <c r="A153" s="162" t="s">
        <v>253</v>
      </c>
    </row>
    <row r="154" spans="1:1" ht="15" customHeight="1" x14ac:dyDescent="0.25">
      <c r="A154" s="162" t="s">
        <v>254</v>
      </c>
    </row>
    <row r="155" spans="1:1" ht="15" customHeight="1" x14ac:dyDescent="0.25">
      <c r="A155" s="162" t="s">
        <v>255</v>
      </c>
    </row>
    <row r="156" spans="1:1" ht="15" customHeight="1" x14ac:dyDescent="0.25">
      <c r="A156" s="162" t="s">
        <v>256</v>
      </c>
    </row>
    <row r="157" spans="1:1" ht="15" customHeight="1" x14ac:dyDescent="0.25">
      <c r="A157" s="162" t="s">
        <v>257</v>
      </c>
    </row>
    <row r="158" spans="1:1" ht="15" customHeight="1" x14ac:dyDescent="0.25">
      <c r="A158" s="162" t="s">
        <v>258</v>
      </c>
    </row>
    <row r="159" spans="1:1" ht="15" customHeight="1" x14ac:dyDescent="0.25">
      <c r="A159" s="162" t="s">
        <v>259</v>
      </c>
    </row>
    <row r="160" spans="1:1" ht="15" customHeight="1" x14ac:dyDescent="0.25">
      <c r="A160" s="162" t="s">
        <v>260</v>
      </c>
    </row>
    <row r="161" spans="1:1" ht="15" customHeight="1" x14ac:dyDescent="0.25">
      <c r="A161" s="162" t="s">
        <v>261</v>
      </c>
    </row>
    <row r="162" spans="1:1" ht="15" customHeight="1" x14ac:dyDescent="0.25">
      <c r="A162" s="162" t="s">
        <v>262</v>
      </c>
    </row>
    <row r="163" spans="1:1" ht="15" customHeight="1" x14ac:dyDescent="0.25">
      <c r="A163" s="162" t="s">
        <v>263</v>
      </c>
    </row>
  </sheetData>
  <sortState xmlns:xlrd2="http://schemas.microsoft.com/office/spreadsheetml/2017/richdata2" ref="F2:F21">
    <sortCondition ref="F2"/>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66CE8-D5FE-4713-A519-902E368EDF2B}">
  <dimension ref="A1:B74"/>
  <sheetViews>
    <sheetView topLeftCell="A7" workbookViewId="0">
      <selection activeCell="E17" sqref="E17"/>
    </sheetView>
  </sheetViews>
  <sheetFormatPr defaultColWidth="8.75" defaultRowHeight="15.75" x14ac:dyDescent="0.25"/>
  <cols>
    <col min="1" max="1" width="79" style="59" customWidth="1"/>
    <col min="2" max="2" width="72.25" style="59" customWidth="1"/>
  </cols>
  <sheetData>
    <row r="1" spans="1:2" x14ac:dyDescent="0.25">
      <c r="A1" s="88" t="s">
        <v>100</v>
      </c>
    </row>
    <row r="2" spans="1:2" ht="16.5" thickBot="1" x14ac:dyDescent="0.3"/>
    <row r="3" spans="1:2" ht="16.5" thickBot="1" x14ac:dyDescent="0.3">
      <c r="A3" s="71" t="s">
        <v>31</v>
      </c>
      <c r="B3" s="60"/>
    </row>
    <row r="4" spans="1:2" ht="16.5" thickBot="1" x14ac:dyDescent="0.3">
      <c r="A4" s="72" t="s">
        <v>32</v>
      </c>
      <c r="B4" s="61" t="s">
        <v>34</v>
      </c>
    </row>
    <row r="5" spans="1:2" ht="16.5" thickBot="1" x14ac:dyDescent="0.3">
      <c r="A5" s="73" t="s">
        <v>35</v>
      </c>
      <c r="B5" s="480" t="s">
        <v>95</v>
      </c>
    </row>
    <row r="6" spans="1:2" ht="30.75" thickBot="1" x14ac:dyDescent="0.3">
      <c r="A6" s="74" t="s">
        <v>94</v>
      </c>
      <c r="B6" s="481"/>
    </row>
    <row r="7" spans="1:2" ht="16.5" thickBot="1" x14ac:dyDescent="0.3">
      <c r="A7" s="75" t="s">
        <v>43</v>
      </c>
      <c r="B7" s="481"/>
    </row>
    <row r="8" spans="1:2" ht="16.5" thickBot="1" x14ac:dyDescent="0.3">
      <c r="A8" s="187" t="s">
        <v>44</v>
      </c>
      <c r="B8" s="482"/>
    </row>
    <row r="9" spans="1:2" ht="16.5" thickBot="1" x14ac:dyDescent="0.3"/>
    <row r="10" spans="1:2" ht="16.5" thickBot="1" x14ac:dyDescent="0.3">
      <c r="A10" s="71" t="s">
        <v>51</v>
      </c>
      <c r="B10" s="60"/>
    </row>
    <row r="11" spans="1:2" ht="16.5" thickBot="1" x14ac:dyDescent="0.3">
      <c r="A11" s="76" t="s">
        <v>52</v>
      </c>
      <c r="B11" s="62"/>
    </row>
    <row r="12" spans="1:2" ht="16.5" thickBot="1" x14ac:dyDescent="0.3">
      <c r="A12" s="77" t="s">
        <v>32</v>
      </c>
      <c r="B12" s="63" t="s">
        <v>96</v>
      </c>
    </row>
    <row r="13" spans="1:2" x14ac:dyDescent="0.25">
      <c r="A13" s="483" t="s">
        <v>90</v>
      </c>
      <c r="B13" s="64" t="s">
        <v>1</v>
      </c>
    </row>
    <row r="14" spans="1:2" ht="30" x14ac:dyDescent="0.25">
      <c r="A14" s="484"/>
      <c r="B14" s="64" t="s">
        <v>2</v>
      </c>
    </row>
    <row r="15" spans="1:2" ht="30.75" thickBot="1" x14ac:dyDescent="0.3">
      <c r="A15" s="484"/>
      <c r="B15" s="64" t="s">
        <v>3</v>
      </c>
    </row>
    <row r="16" spans="1:2" ht="45.75" thickBot="1" x14ac:dyDescent="0.3">
      <c r="A16" s="75" t="s">
        <v>89</v>
      </c>
      <c r="B16" s="65" t="s">
        <v>4</v>
      </c>
    </row>
    <row r="17" spans="1:2" x14ac:dyDescent="0.25">
      <c r="A17" s="485" t="s">
        <v>8</v>
      </c>
      <c r="B17" s="66" t="s">
        <v>87</v>
      </c>
    </row>
    <row r="18" spans="1:2" ht="16.5" thickBot="1" x14ac:dyDescent="0.3">
      <c r="A18" s="486"/>
      <c r="B18" s="67" t="s">
        <v>97</v>
      </c>
    </row>
    <row r="19" spans="1:2" ht="30.75" thickBot="1" x14ac:dyDescent="0.3">
      <c r="A19" s="332" t="s">
        <v>10</v>
      </c>
      <c r="B19" s="68" t="s">
        <v>85</v>
      </c>
    </row>
    <row r="20" spans="1:2" ht="30.75" thickBot="1" x14ac:dyDescent="0.3">
      <c r="A20" s="78" t="s">
        <v>53</v>
      </c>
      <c r="B20" s="69" t="s">
        <v>55</v>
      </c>
    </row>
    <row r="21" spans="1:2" ht="16.5" thickBot="1" x14ac:dyDescent="0.3">
      <c r="A21" s="78" t="s">
        <v>56</v>
      </c>
      <c r="B21" s="69" t="s">
        <v>55</v>
      </c>
    </row>
    <row r="22" spans="1:2" ht="16.5" thickBot="1" x14ac:dyDescent="0.3">
      <c r="A22" s="78" t="s">
        <v>57</v>
      </c>
      <c r="B22" s="69" t="s">
        <v>55</v>
      </c>
    </row>
    <row r="23" spans="1:2" ht="16.5" thickBot="1" x14ac:dyDescent="0.3">
      <c r="A23" s="82"/>
      <c r="B23" s="69"/>
    </row>
    <row r="24" spans="1:2" ht="16.5" thickBot="1" x14ac:dyDescent="0.3">
      <c r="A24" s="71" t="s">
        <v>58</v>
      </c>
      <c r="B24" s="60"/>
    </row>
    <row r="25" spans="1:2" ht="16.5" thickBot="1" x14ac:dyDescent="0.3">
      <c r="A25" s="72" t="s">
        <v>32</v>
      </c>
      <c r="B25" s="61" t="s">
        <v>34</v>
      </c>
    </row>
    <row r="26" spans="1:2" x14ac:dyDescent="0.25">
      <c r="A26" s="346" t="s">
        <v>59</v>
      </c>
      <c r="B26" s="79" t="s">
        <v>62</v>
      </c>
    </row>
    <row r="27" spans="1:2" ht="16.5" thickBot="1" x14ac:dyDescent="0.3">
      <c r="A27" s="347" t="s">
        <v>60</v>
      </c>
      <c r="B27" s="80" t="s">
        <v>63</v>
      </c>
    </row>
    <row r="28" spans="1:2" x14ac:dyDescent="0.25">
      <c r="A28" s="346" t="s">
        <v>59</v>
      </c>
      <c r="B28" s="79" t="s">
        <v>65</v>
      </c>
    </row>
    <row r="29" spans="1:2" ht="16.5" thickBot="1" x14ac:dyDescent="0.3">
      <c r="A29" s="347" t="s">
        <v>64</v>
      </c>
      <c r="B29" s="80" t="s">
        <v>66</v>
      </c>
    </row>
    <row r="30" spans="1:2" ht="23.25" customHeight="1" x14ac:dyDescent="0.25">
      <c r="A30" s="345" t="s">
        <v>59</v>
      </c>
      <c r="B30" s="70" t="s">
        <v>83</v>
      </c>
    </row>
    <row r="31" spans="1:2" ht="21.75" customHeight="1" thickBot="1" x14ac:dyDescent="0.3">
      <c r="A31" s="81" t="s">
        <v>98</v>
      </c>
      <c r="B31" s="22"/>
    </row>
    <row r="32" spans="1:2" ht="16.5" thickBot="1" x14ac:dyDescent="0.3">
      <c r="A32" s="75" t="s">
        <v>71</v>
      </c>
      <c r="B32" s="65" t="s">
        <v>72</v>
      </c>
    </row>
    <row r="33" spans="1:2" ht="16.5" thickBot="1" x14ac:dyDescent="0.3">
      <c r="A33" s="75" t="s">
        <v>73</v>
      </c>
      <c r="B33" s="65" t="s">
        <v>37</v>
      </c>
    </row>
    <row r="34" spans="1:2" ht="30.75" thickBot="1" x14ac:dyDescent="0.3">
      <c r="A34" s="75" t="s">
        <v>74</v>
      </c>
      <c r="B34" s="65" t="s">
        <v>75</v>
      </c>
    </row>
    <row r="64" spans="1:1" x14ac:dyDescent="0.25">
      <c r="A64" s="188"/>
    </row>
    <row r="65" spans="1:1" x14ac:dyDescent="0.25">
      <c r="A65" s="188" t="s">
        <v>538</v>
      </c>
    </row>
    <row r="66" spans="1:1" x14ac:dyDescent="0.25">
      <c r="A66" s="188" t="s">
        <v>539</v>
      </c>
    </row>
    <row r="67" spans="1:1" x14ac:dyDescent="0.25">
      <c r="A67" s="188" t="s">
        <v>545</v>
      </c>
    </row>
    <row r="68" spans="1:1" x14ac:dyDescent="0.25">
      <c r="A68" s="188"/>
    </row>
    <row r="69" spans="1:1" x14ac:dyDescent="0.25">
      <c r="A69" s="188"/>
    </row>
    <row r="70" spans="1:1" x14ac:dyDescent="0.25">
      <c r="A70" s="188"/>
    </row>
    <row r="71" spans="1:1" x14ac:dyDescent="0.25">
      <c r="A71" s="188"/>
    </row>
    <row r="72" spans="1:1" x14ac:dyDescent="0.25">
      <c r="A72" s="188"/>
    </row>
    <row r="73" spans="1:1" x14ac:dyDescent="0.25">
      <c r="A73" s="188"/>
    </row>
    <row r="74" spans="1:1" x14ac:dyDescent="0.25">
      <c r="A74" s="188"/>
    </row>
  </sheetData>
  <sheetProtection algorithmName="SHA-512" hashValue="iAmR5XDRGycoClXY+8/DIMGk95XcTYwSVuh7ZlExGS6T0M9tMp/LRm5cqzw3GqmD9xilV5EcNcvGlDG0n0W5YQ==" saltValue="PX8Wf9OxLqd5i9SB94tqDw==" spinCount="100000" sheet="1" objects="1" scenarios="1"/>
  <mergeCells count="3">
    <mergeCell ref="B5:B8"/>
    <mergeCell ref="A13:A15"/>
    <mergeCell ref="A17:A1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election activeCell="E30" sqref="E30"/>
    </sheetView>
  </sheetViews>
  <sheetFormatPr defaultColWidth="8.75" defaultRowHeight="15.75" x14ac:dyDescent="0.25"/>
  <cols>
    <col min="1" max="1" width="9.75" customWidth="1"/>
  </cols>
  <sheetData>
    <row r="1" spans="1:1" x14ac:dyDescent="0.25">
      <c r="A1" t="s">
        <v>602</v>
      </c>
    </row>
    <row r="2" spans="1:1" x14ac:dyDescent="0.25">
      <c r="A2" t="s">
        <v>603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A1:T86"/>
  <sheetViews>
    <sheetView showGridLines="0" zoomScaleNormal="100" zoomScalePageLayoutView="106" workbookViewId="0">
      <selection activeCell="G11" sqref="G11"/>
    </sheetView>
  </sheetViews>
  <sheetFormatPr defaultColWidth="11" defaultRowHeight="15.75" x14ac:dyDescent="0.25"/>
  <cols>
    <col min="1" max="1" width="11.75" style="57" customWidth="1"/>
    <col min="2" max="2" width="24.25" style="57" customWidth="1"/>
    <col min="3" max="3" width="7.25" style="57" customWidth="1"/>
    <col min="4" max="4" width="9.75" style="57" customWidth="1"/>
    <col min="5" max="5" width="9.25" style="57" customWidth="1"/>
    <col min="6" max="7" width="8.75" style="57" customWidth="1"/>
    <col min="8" max="8" width="9.25" style="57" customWidth="1"/>
    <col min="9" max="9" width="9" style="57" customWidth="1"/>
    <col min="10" max="11" width="8.75" style="57" customWidth="1"/>
    <col min="12" max="12" width="5.75" style="57" customWidth="1"/>
    <col min="13" max="13" width="7.25" style="57" customWidth="1"/>
    <col min="14" max="14" width="7.5" style="58" customWidth="1"/>
    <col min="15" max="16384" width="11" style="57"/>
  </cols>
  <sheetData>
    <row r="1" spans="1:14" ht="21" x14ac:dyDescent="0.35">
      <c r="A1" s="168" t="s">
        <v>429</v>
      </c>
    </row>
    <row r="2" spans="1:14" ht="16.5" thickBot="1" x14ac:dyDescent="0.3"/>
    <row r="3" spans="1:14" ht="42.75" customHeight="1" thickBot="1" x14ac:dyDescent="0.4">
      <c r="A3" s="490" t="s">
        <v>406</v>
      </c>
      <c r="B3" s="490"/>
      <c r="C3" s="85"/>
      <c r="D3" s="491" t="s">
        <v>99</v>
      </c>
      <c r="E3" s="492"/>
      <c r="F3" s="492"/>
      <c r="G3" s="492"/>
      <c r="H3" s="492"/>
      <c r="I3" s="492"/>
      <c r="J3" s="492"/>
      <c r="K3" s="492"/>
      <c r="L3" s="493"/>
      <c r="M3" s="494"/>
      <c r="N3" s="495"/>
    </row>
    <row r="4" spans="1:14" ht="10.5" customHeight="1" thickBot="1" x14ac:dyDescent="0.3">
      <c r="A4" s="124"/>
      <c r="B4" s="11"/>
      <c r="C4" s="85"/>
      <c r="D4" s="85"/>
      <c r="E4" s="85"/>
      <c r="F4" s="85"/>
      <c r="G4" s="85"/>
      <c r="H4" s="85"/>
      <c r="I4" s="85"/>
      <c r="J4" s="85"/>
      <c r="K4" s="85"/>
      <c r="L4" s="85"/>
      <c r="M4" s="85"/>
      <c r="N4" s="86"/>
    </row>
    <row r="5" spans="1:14" ht="16.5" customHeight="1" thickBot="1" x14ac:dyDescent="0.3">
      <c r="A5" s="14" t="s">
        <v>17</v>
      </c>
      <c r="B5" s="470"/>
      <c r="C5" s="471"/>
      <c r="D5" s="472"/>
      <c r="E5" s="488" t="s">
        <v>18</v>
      </c>
      <c r="F5" s="489"/>
      <c r="G5" s="123"/>
      <c r="H5" s="123"/>
      <c r="I5" s="123"/>
      <c r="J5" s="123"/>
      <c r="K5" s="123"/>
      <c r="L5" s="123"/>
      <c r="M5" s="123"/>
      <c r="N5" s="83"/>
    </row>
    <row r="6" spans="1:14" ht="16.5" customHeight="1" thickBot="1" x14ac:dyDescent="0.3">
      <c r="A6" s="2" t="s">
        <v>19</v>
      </c>
      <c r="B6" s="470"/>
      <c r="C6" s="471"/>
      <c r="D6" s="472"/>
      <c r="E6" s="488" t="s">
        <v>20</v>
      </c>
      <c r="F6" s="489"/>
      <c r="G6" s="123"/>
      <c r="H6" s="123"/>
      <c r="I6" s="123"/>
      <c r="J6" s="123"/>
      <c r="K6" s="123"/>
      <c r="L6" s="123"/>
      <c r="M6" s="123"/>
      <c r="N6" s="83"/>
    </row>
    <row r="7" spans="1:14" ht="49.15" customHeight="1" thickBot="1" x14ac:dyDescent="0.3">
      <c r="A7" s="10" t="s">
        <v>21</v>
      </c>
      <c r="B7" s="496" t="s">
        <v>425</v>
      </c>
      <c r="C7" s="497"/>
      <c r="D7" s="497"/>
      <c r="E7" s="497"/>
      <c r="F7" s="497"/>
      <c r="G7" s="497"/>
      <c r="H7" s="497"/>
      <c r="I7" s="497"/>
      <c r="J7" s="497"/>
      <c r="K7" s="497"/>
      <c r="L7" s="498"/>
      <c r="M7" s="499"/>
      <c r="N7" s="500"/>
    </row>
    <row r="8" spans="1:14" ht="16.5" customHeight="1" thickBot="1" x14ac:dyDescent="0.3">
      <c r="A8" s="84"/>
      <c r="B8" s="85"/>
      <c r="C8" s="84"/>
      <c r="D8" s="84"/>
      <c r="E8" s="84"/>
      <c r="F8" s="84"/>
      <c r="G8" s="84"/>
      <c r="H8" s="84"/>
      <c r="I8" s="84"/>
      <c r="J8" s="84"/>
      <c r="K8" s="84"/>
      <c r="L8" s="85"/>
      <c r="M8" s="85"/>
      <c r="N8" s="86"/>
    </row>
    <row r="9" spans="1:14" ht="16.5" thickBot="1" x14ac:dyDescent="0.3">
      <c r="A9" s="501" t="s">
        <v>78</v>
      </c>
      <c r="B9" s="502"/>
      <c r="C9" s="502"/>
      <c r="D9" s="502"/>
      <c r="E9" s="502"/>
      <c r="F9" s="502"/>
      <c r="G9" s="502"/>
      <c r="H9" s="502"/>
      <c r="I9" s="502"/>
      <c r="J9" s="502"/>
      <c r="K9" s="502"/>
      <c r="L9" s="502"/>
      <c r="M9" s="502"/>
      <c r="N9" s="503"/>
    </row>
    <row r="10" spans="1:14" ht="46.15" customHeight="1" thickBot="1" x14ac:dyDescent="0.3">
      <c r="A10" s="504" t="s">
        <v>389</v>
      </c>
      <c r="B10" s="506" t="s">
        <v>102</v>
      </c>
      <c r="C10" s="508" t="s">
        <v>384</v>
      </c>
      <c r="D10" s="509"/>
      <c r="E10" s="510"/>
      <c r="F10" s="511" t="s">
        <v>385</v>
      </c>
      <c r="G10" s="511"/>
      <c r="H10" s="511"/>
      <c r="I10" s="512"/>
      <c r="J10" s="504" t="s">
        <v>386</v>
      </c>
      <c r="K10" s="513" t="s">
        <v>387</v>
      </c>
      <c r="L10" s="515" t="s">
        <v>79</v>
      </c>
      <c r="M10" s="516"/>
      <c r="N10" s="516" t="s">
        <v>388</v>
      </c>
    </row>
    <row r="11" spans="1:14" ht="111.75" thickBot="1" x14ac:dyDescent="0.3">
      <c r="A11" s="505"/>
      <c r="B11" s="507"/>
      <c r="C11" s="131" t="s">
        <v>382</v>
      </c>
      <c r="D11" s="97" t="s">
        <v>442</v>
      </c>
      <c r="E11" s="97" t="s">
        <v>443</v>
      </c>
      <c r="F11" s="97" t="s">
        <v>382</v>
      </c>
      <c r="G11" s="97" t="s">
        <v>415</v>
      </c>
      <c r="H11" s="97" t="s">
        <v>442</v>
      </c>
      <c r="I11" s="97" t="s">
        <v>445</v>
      </c>
      <c r="J11" s="505"/>
      <c r="K11" s="514"/>
      <c r="L11" s="159" t="s">
        <v>409</v>
      </c>
      <c r="M11" s="160" t="s">
        <v>410</v>
      </c>
      <c r="N11" s="517"/>
    </row>
    <row r="12" spans="1:14" s="102" customFormat="1" thickBot="1" x14ac:dyDescent="0.3">
      <c r="A12" s="130"/>
      <c r="B12" s="99"/>
      <c r="C12" s="99"/>
      <c r="D12" s="99"/>
      <c r="E12" s="99"/>
      <c r="F12" s="99"/>
      <c r="G12" s="99"/>
      <c r="H12" s="99"/>
      <c r="I12" s="99"/>
      <c r="J12" s="99"/>
      <c r="K12" s="100">
        <f>SUM(C12:J12)</f>
        <v>0</v>
      </c>
      <c r="L12" s="158">
        <f>IFERROR(($C12*HLOOKUP($L$3,'HIDE - Tariffs and Weightings'!D:M,'HIDE - Tariffs and Weightings'!Q$7,FALSE))+($E12*HLOOKUP($L$3,'HIDE - Tariffs and Weightings'!D:M,'HIDE - Tariffs and Weightings'!Q$8,FALSE))+($D12*HLOOKUP($L$3,'HIDE - Tariffs and Weightings'!D:M,'HIDE - Tariffs and Weightings'!Q$9,FALSE))+($F12*HLOOKUP($L$3,'HIDE - Tariffs and Weightings'!D:M,'HIDE - Tariffs and Weightings'!Q$2,FALSE))+($G12*HLOOKUP($L$3,'HIDE - Tariffs and Weightings'!D:M,'HIDE - Tariffs and Weightings'!Q$3,FALSE))+($I12*HLOOKUP($L$3,'HIDE - Tariffs and Weightings'!D:M,'HIDE - Tariffs and Weightings'!Q$4,FALSE))+($H12*HLOOKUP($L$3,'HIDE - Tariffs and Weightings'!D:M,'HIDE - Tariffs and Weightings'!Q$5,FALSE)),0)</f>
        <v>0</v>
      </c>
      <c r="M12" s="158">
        <f>IFERROR(($J12*HLOOKUP($L$3,'HIDE - Tariffs and Weightings'!D:M,'HIDE - Tariffs and Weightings'!Q$6,FALSE)),0)</f>
        <v>0</v>
      </c>
      <c r="N12" s="101">
        <f>SUM(K12:M12)</f>
        <v>0</v>
      </c>
    </row>
    <row r="13" spans="1:14" s="102" customFormat="1" thickBot="1" x14ac:dyDescent="0.3">
      <c r="A13" s="103"/>
      <c r="B13" s="104"/>
      <c r="C13" s="99"/>
      <c r="D13" s="99"/>
      <c r="E13" s="99"/>
      <c r="F13" s="99"/>
      <c r="G13" s="99"/>
      <c r="H13" s="99"/>
      <c r="I13" s="99"/>
      <c r="J13" s="99"/>
      <c r="K13" s="100">
        <f t="shared" ref="K13:K21" si="0">SUM(C13:J13)</f>
        <v>0</v>
      </c>
      <c r="L13" s="158">
        <f>IFERROR(($C13*HLOOKUP($L$3,'HIDE - Tariffs and Weightings'!D:M,'HIDE - Tariffs and Weightings'!Q$7,FALSE))+($E13*HLOOKUP($L$3,'HIDE - Tariffs and Weightings'!D:M,'HIDE - Tariffs and Weightings'!Q$8,FALSE))+($D13*HLOOKUP($L$3,'HIDE - Tariffs and Weightings'!D:M,'HIDE - Tariffs and Weightings'!Q$9,FALSE))+($F13*HLOOKUP($L$3,'HIDE - Tariffs and Weightings'!D:M,'HIDE - Tariffs and Weightings'!Q$2,FALSE))+($G13*HLOOKUP($L$3,'HIDE - Tariffs and Weightings'!D:M,'HIDE - Tariffs and Weightings'!Q$3,FALSE))+($I13*HLOOKUP($L$3,'HIDE - Tariffs and Weightings'!D:M,'HIDE - Tariffs and Weightings'!Q$4,FALSE))+($H13*HLOOKUP($L$3,'HIDE - Tariffs and Weightings'!D:M,'HIDE - Tariffs and Weightings'!Q$5,FALSE)),0)</f>
        <v>0</v>
      </c>
      <c r="M13" s="158">
        <f>IFERROR(($J13*HLOOKUP($L$3,'HIDE - Tariffs and Weightings'!D:M,'HIDE - Tariffs and Weightings'!Q$6,FALSE)),0)</f>
        <v>0</v>
      </c>
      <c r="N13" s="101">
        <f t="shared" ref="N13:N21" si="1">SUM(K13:M13)</f>
        <v>0</v>
      </c>
    </row>
    <row r="14" spans="1:14" s="102" customFormat="1" thickBot="1" x14ac:dyDescent="0.3">
      <c r="A14" s="105"/>
      <c r="B14" s="104"/>
      <c r="C14" s="99"/>
      <c r="D14" s="99"/>
      <c r="E14" s="99"/>
      <c r="F14" s="99"/>
      <c r="G14" s="99"/>
      <c r="H14" s="99"/>
      <c r="I14" s="99"/>
      <c r="J14" s="99"/>
      <c r="K14" s="100">
        <f t="shared" si="0"/>
        <v>0</v>
      </c>
      <c r="L14" s="158">
        <f>IFERROR(($C14*HLOOKUP($L$3,'HIDE - Tariffs and Weightings'!D:M,'HIDE - Tariffs and Weightings'!Q$7,FALSE))+($E14*HLOOKUP($L$3,'HIDE - Tariffs and Weightings'!D:M,'HIDE - Tariffs and Weightings'!Q$8,FALSE))+($D14*HLOOKUP($L$3,'HIDE - Tariffs and Weightings'!D:M,'HIDE - Tariffs and Weightings'!Q$9,FALSE))+($F14*HLOOKUP($L$3,'HIDE - Tariffs and Weightings'!D:M,'HIDE - Tariffs and Weightings'!Q$2,FALSE))+($G14*HLOOKUP($L$3,'HIDE - Tariffs and Weightings'!D:M,'HIDE - Tariffs and Weightings'!Q$3,FALSE))+($I14*HLOOKUP($L$3,'HIDE - Tariffs and Weightings'!D:M,'HIDE - Tariffs and Weightings'!Q$4,FALSE))+($H14*HLOOKUP($L$3,'HIDE - Tariffs and Weightings'!D:M,'HIDE - Tariffs and Weightings'!Q$5,FALSE)),0)</f>
        <v>0</v>
      </c>
      <c r="M14" s="158">
        <f>IFERROR(($J14*HLOOKUP($L$3,'HIDE - Tariffs and Weightings'!D:M,'HIDE - Tariffs and Weightings'!Q$6,FALSE)),0)</f>
        <v>0</v>
      </c>
      <c r="N14" s="101">
        <f t="shared" si="1"/>
        <v>0</v>
      </c>
    </row>
    <row r="15" spans="1:14" s="102" customFormat="1" thickBot="1" x14ac:dyDescent="0.3">
      <c r="A15" s="105"/>
      <c r="B15" s="104"/>
      <c r="C15" s="99"/>
      <c r="D15" s="99"/>
      <c r="E15" s="99"/>
      <c r="F15" s="99"/>
      <c r="G15" s="99"/>
      <c r="H15" s="99"/>
      <c r="I15" s="99"/>
      <c r="J15" s="99"/>
      <c r="K15" s="100">
        <f t="shared" si="0"/>
        <v>0</v>
      </c>
      <c r="L15" s="158">
        <f>IFERROR(($C15*HLOOKUP($L$3,'HIDE - Tariffs and Weightings'!D:M,'HIDE - Tariffs and Weightings'!Q$7,FALSE))+($E15*HLOOKUP($L$3,'HIDE - Tariffs and Weightings'!D:M,'HIDE - Tariffs and Weightings'!Q$8,FALSE))+($D15*HLOOKUP($L$3,'HIDE - Tariffs and Weightings'!D:M,'HIDE - Tariffs and Weightings'!Q$9,FALSE))+($F15*HLOOKUP($L$3,'HIDE - Tariffs and Weightings'!D:M,'HIDE - Tariffs and Weightings'!Q$2,FALSE))+($G15*HLOOKUP($L$3,'HIDE - Tariffs and Weightings'!D:M,'HIDE - Tariffs and Weightings'!Q$3,FALSE))+($I15*HLOOKUP($L$3,'HIDE - Tariffs and Weightings'!D:M,'HIDE - Tariffs and Weightings'!Q$4,FALSE))+($H15*HLOOKUP($L$3,'HIDE - Tariffs and Weightings'!D:M,'HIDE - Tariffs and Weightings'!Q$5,FALSE)),0)</f>
        <v>0</v>
      </c>
      <c r="M15" s="158">
        <f>IFERROR(($J15*HLOOKUP($L$3,'HIDE - Tariffs and Weightings'!D:M,'HIDE - Tariffs and Weightings'!Q$6,FALSE)),0)</f>
        <v>0</v>
      </c>
      <c r="N15" s="101">
        <f t="shared" si="1"/>
        <v>0</v>
      </c>
    </row>
    <row r="16" spans="1:14" s="102" customFormat="1" thickBot="1" x14ac:dyDescent="0.3">
      <c r="A16" s="105"/>
      <c r="B16" s="104"/>
      <c r="C16" s="99"/>
      <c r="D16" s="99"/>
      <c r="E16" s="99"/>
      <c r="F16" s="99"/>
      <c r="G16" s="99"/>
      <c r="H16" s="99"/>
      <c r="I16" s="99"/>
      <c r="J16" s="99"/>
      <c r="K16" s="100">
        <f t="shared" si="0"/>
        <v>0</v>
      </c>
      <c r="L16" s="158">
        <f>IFERROR(($C16*HLOOKUP($L$3,'HIDE - Tariffs and Weightings'!D:M,'HIDE - Tariffs and Weightings'!Q$7,FALSE))+($E16*HLOOKUP($L$3,'HIDE - Tariffs and Weightings'!D:M,'HIDE - Tariffs and Weightings'!Q$8,FALSE))+($D16*HLOOKUP($L$3,'HIDE - Tariffs and Weightings'!D:M,'HIDE - Tariffs and Weightings'!Q$9,FALSE))+($F16*HLOOKUP($L$3,'HIDE - Tariffs and Weightings'!D:M,'HIDE - Tariffs and Weightings'!Q$2,FALSE))+($G16*HLOOKUP($L$3,'HIDE - Tariffs and Weightings'!D:M,'HIDE - Tariffs and Weightings'!Q$3,FALSE))+($I16*HLOOKUP($L$3,'HIDE - Tariffs and Weightings'!D:M,'HIDE - Tariffs and Weightings'!Q$4,FALSE))+($H16*HLOOKUP($L$3,'HIDE - Tariffs and Weightings'!D:M,'HIDE - Tariffs and Weightings'!Q$5,FALSE)),0)</f>
        <v>0</v>
      </c>
      <c r="M16" s="158">
        <f>IFERROR(($J16*HLOOKUP($L$3,'HIDE - Tariffs and Weightings'!D:M,'HIDE - Tariffs and Weightings'!Q$6,FALSE)),0)</f>
        <v>0</v>
      </c>
      <c r="N16" s="101">
        <f t="shared" si="1"/>
        <v>0</v>
      </c>
    </row>
    <row r="17" spans="1:20" s="102" customFormat="1" thickBot="1" x14ac:dyDescent="0.3">
      <c r="A17" s="105"/>
      <c r="B17" s="104"/>
      <c r="C17" s="99"/>
      <c r="D17" s="99"/>
      <c r="E17" s="99"/>
      <c r="F17" s="99"/>
      <c r="G17" s="99"/>
      <c r="H17" s="99"/>
      <c r="I17" s="99"/>
      <c r="J17" s="99"/>
      <c r="K17" s="100">
        <f t="shared" si="0"/>
        <v>0</v>
      </c>
      <c r="L17" s="158">
        <f>IFERROR(($C17*HLOOKUP($L$3,'HIDE - Tariffs and Weightings'!D:M,'HIDE - Tariffs and Weightings'!Q$7,FALSE))+($E17*HLOOKUP($L$3,'HIDE - Tariffs and Weightings'!D:M,'HIDE - Tariffs and Weightings'!Q$8,FALSE))+($D17*HLOOKUP($L$3,'HIDE - Tariffs and Weightings'!D:M,'HIDE - Tariffs and Weightings'!Q$9,FALSE))+($F17*HLOOKUP($L$3,'HIDE - Tariffs and Weightings'!D:M,'HIDE - Tariffs and Weightings'!Q$2,FALSE))+($G17*HLOOKUP($L$3,'HIDE - Tariffs and Weightings'!D:M,'HIDE - Tariffs and Weightings'!Q$3,FALSE))+($I17*HLOOKUP($L$3,'HIDE - Tariffs and Weightings'!D:M,'HIDE - Tariffs and Weightings'!Q$4,FALSE))+($H17*HLOOKUP($L$3,'HIDE - Tariffs and Weightings'!D:M,'HIDE - Tariffs and Weightings'!Q$5,FALSE)),0)</f>
        <v>0</v>
      </c>
      <c r="M17" s="158">
        <f>IFERROR(($J17*HLOOKUP($L$3,'HIDE - Tariffs and Weightings'!D:M,'HIDE - Tariffs and Weightings'!Q$6,FALSE)),0)</f>
        <v>0</v>
      </c>
      <c r="N17" s="101">
        <f t="shared" si="1"/>
        <v>0</v>
      </c>
    </row>
    <row r="18" spans="1:20" s="102" customFormat="1" thickBot="1" x14ac:dyDescent="0.3">
      <c r="A18" s="105"/>
      <c r="B18" s="104"/>
      <c r="C18" s="99"/>
      <c r="D18" s="99"/>
      <c r="E18" s="99"/>
      <c r="F18" s="99"/>
      <c r="G18" s="99"/>
      <c r="H18" s="99"/>
      <c r="I18" s="99"/>
      <c r="J18" s="99"/>
      <c r="K18" s="100">
        <f t="shared" si="0"/>
        <v>0</v>
      </c>
      <c r="L18" s="158">
        <f>IFERROR(($C18*HLOOKUP($L$3,'HIDE - Tariffs and Weightings'!D:M,'HIDE - Tariffs and Weightings'!Q$7,FALSE))+($E18*HLOOKUP($L$3,'HIDE - Tariffs and Weightings'!D:M,'HIDE - Tariffs and Weightings'!Q$8,FALSE))+($D18*HLOOKUP($L$3,'HIDE - Tariffs and Weightings'!D:M,'HIDE - Tariffs and Weightings'!Q$9,FALSE))+($F18*HLOOKUP($L$3,'HIDE - Tariffs and Weightings'!D:M,'HIDE - Tariffs and Weightings'!Q$2,FALSE))+($G18*HLOOKUP($L$3,'HIDE - Tariffs and Weightings'!D:M,'HIDE - Tariffs and Weightings'!Q$3,FALSE))+($I18*HLOOKUP($L$3,'HIDE - Tariffs and Weightings'!D:M,'HIDE - Tariffs and Weightings'!Q$4,FALSE))+($H18*HLOOKUP($L$3,'HIDE - Tariffs and Weightings'!D:M,'HIDE - Tariffs and Weightings'!Q$5,FALSE)),0)</f>
        <v>0</v>
      </c>
      <c r="M18" s="158">
        <f>IFERROR(($J18*HLOOKUP($L$3,'HIDE - Tariffs and Weightings'!D:M,'HIDE - Tariffs and Weightings'!Q$6,FALSE)),0)</f>
        <v>0</v>
      </c>
      <c r="N18" s="101">
        <f t="shared" si="1"/>
        <v>0</v>
      </c>
    </row>
    <row r="19" spans="1:20" s="102" customFormat="1" thickBot="1" x14ac:dyDescent="0.3">
      <c r="A19" s="105"/>
      <c r="B19" s="104"/>
      <c r="C19" s="99"/>
      <c r="D19" s="99"/>
      <c r="E19" s="99"/>
      <c r="F19" s="99"/>
      <c r="G19" s="99"/>
      <c r="H19" s="99"/>
      <c r="I19" s="99"/>
      <c r="J19" s="99"/>
      <c r="K19" s="100">
        <f t="shared" si="0"/>
        <v>0</v>
      </c>
      <c r="L19" s="158">
        <f>IFERROR(($C19*HLOOKUP($L$3,'HIDE - Tariffs and Weightings'!D:M,'HIDE - Tariffs and Weightings'!Q$7,FALSE))+($E19*HLOOKUP($L$3,'HIDE - Tariffs and Weightings'!D:M,'HIDE - Tariffs and Weightings'!Q$8,FALSE))+($D19*HLOOKUP($L$3,'HIDE - Tariffs and Weightings'!D:M,'HIDE - Tariffs and Weightings'!Q$9,FALSE))+($F19*HLOOKUP($L$3,'HIDE - Tariffs and Weightings'!D:M,'HIDE - Tariffs and Weightings'!Q$2,FALSE))+($G19*HLOOKUP($L$3,'HIDE - Tariffs and Weightings'!D:M,'HIDE - Tariffs and Weightings'!Q$3,FALSE))+($I19*HLOOKUP($L$3,'HIDE - Tariffs and Weightings'!D:M,'HIDE - Tariffs and Weightings'!Q$4,FALSE))+($H19*HLOOKUP($L$3,'HIDE - Tariffs and Weightings'!D:M,'HIDE - Tariffs and Weightings'!Q$5,FALSE)),0)</f>
        <v>0</v>
      </c>
      <c r="M19" s="158">
        <f>IFERROR(($J19*HLOOKUP($L$3,'HIDE - Tariffs and Weightings'!D:M,'HIDE - Tariffs and Weightings'!Q$6,FALSE)),0)</f>
        <v>0</v>
      </c>
      <c r="N19" s="101">
        <f t="shared" si="1"/>
        <v>0</v>
      </c>
    </row>
    <row r="20" spans="1:20" s="102" customFormat="1" thickBot="1" x14ac:dyDescent="0.3">
      <c r="A20" s="105"/>
      <c r="B20" s="104"/>
      <c r="C20" s="99"/>
      <c r="D20" s="99"/>
      <c r="E20" s="99"/>
      <c r="F20" s="99"/>
      <c r="G20" s="99"/>
      <c r="H20" s="99"/>
      <c r="I20" s="99"/>
      <c r="J20" s="99"/>
      <c r="K20" s="100">
        <f t="shared" si="0"/>
        <v>0</v>
      </c>
      <c r="L20" s="158">
        <f>IFERROR(($C20*HLOOKUP($L$3,'HIDE - Tariffs and Weightings'!D:M,'HIDE - Tariffs and Weightings'!Q$7,FALSE))+($E20*HLOOKUP($L$3,'HIDE - Tariffs and Weightings'!D:M,'HIDE - Tariffs and Weightings'!Q$8,FALSE))+($D20*HLOOKUP($L$3,'HIDE - Tariffs and Weightings'!D:M,'HIDE - Tariffs and Weightings'!Q$9,FALSE))+($F20*HLOOKUP($L$3,'HIDE - Tariffs and Weightings'!D:M,'HIDE - Tariffs and Weightings'!Q$2,FALSE))+($G20*HLOOKUP($L$3,'HIDE - Tariffs and Weightings'!D:M,'HIDE - Tariffs and Weightings'!Q$3,FALSE))+($I20*HLOOKUP($L$3,'HIDE - Tariffs and Weightings'!D:M,'HIDE - Tariffs and Weightings'!Q$4,FALSE))+($H20*HLOOKUP($L$3,'HIDE - Tariffs and Weightings'!D:M,'HIDE - Tariffs and Weightings'!Q$5,FALSE)),0)</f>
        <v>0</v>
      </c>
      <c r="M20" s="158">
        <f>IFERROR(($J20*HLOOKUP($L$3,'HIDE - Tariffs and Weightings'!D:M,'HIDE - Tariffs and Weightings'!Q$6,FALSE)),0)</f>
        <v>0</v>
      </c>
      <c r="N20" s="101">
        <f t="shared" si="1"/>
        <v>0</v>
      </c>
    </row>
    <row r="21" spans="1:20" s="102" customFormat="1" thickBot="1" x14ac:dyDescent="0.3">
      <c r="A21" s="105"/>
      <c r="B21" s="104"/>
      <c r="C21" s="99"/>
      <c r="D21" s="99"/>
      <c r="E21" s="99"/>
      <c r="F21" s="99"/>
      <c r="G21" s="99"/>
      <c r="H21" s="99"/>
      <c r="I21" s="99"/>
      <c r="J21" s="99"/>
      <c r="K21" s="100">
        <f t="shared" si="0"/>
        <v>0</v>
      </c>
      <c r="L21" s="158">
        <f>IFERROR(($C21*HLOOKUP($L$3,'HIDE - Tariffs and Weightings'!D:M,'HIDE - Tariffs and Weightings'!Q$7,FALSE))+($E21*HLOOKUP($L$3,'HIDE - Tariffs and Weightings'!D:M,'HIDE - Tariffs and Weightings'!Q$8,FALSE))+($D21*HLOOKUP($L$3,'HIDE - Tariffs and Weightings'!D:M,'HIDE - Tariffs and Weightings'!Q$9,FALSE))+($F21*HLOOKUP($L$3,'HIDE - Tariffs and Weightings'!D:M,'HIDE - Tariffs and Weightings'!Q$2,FALSE))+($G21*HLOOKUP($L$3,'HIDE - Tariffs and Weightings'!D:M,'HIDE - Tariffs and Weightings'!Q$3,FALSE))+($I21*HLOOKUP($L$3,'HIDE - Tariffs and Weightings'!D:M,'HIDE - Tariffs and Weightings'!Q$4,FALSE))+($H21*HLOOKUP($L$3,'HIDE - Tariffs and Weightings'!D:M,'HIDE - Tariffs and Weightings'!Q$5,FALSE)),0)</f>
        <v>0</v>
      </c>
      <c r="M21" s="158">
        <f>IFERROR(($J21*HLOOKUP($L$3,'HIDE - Tariffs and Weightings'!D:M,'HIDE - Tariffs and Weightings'!Q$6,FALSE)),0)</f>
        <v>0</v>
      </c>
      <c r="N21" s="101">
        <f t="shared" si="1"/>
        <v>0</v>
      </c>
    </row>
    <row r="22" spans="1:20" ht="16.5" thickBot="1" x14ac:dyDescent="0.3">
      <c r="A22" s="488" t="s">
        <v>413</v>
      </c>
      <c r="B22" s="518"/>
      <c r="C22" s="98">
        <f t="shared" ref="C22:N22" si="2">SUM(C12:C21)</f>
        <v>0</v>
      </c>
      <c r="D22" s="98">
        <f t="shared" si="2"/>
        <v>0</v>
      </c>
      <c r="E22" s="98">
        <f t="shared" si="2"/>
        <v>0</v>
      </c>
      <c r="F22" s="98">
        <f t="shared" si="2"/>
        <v>0</v>
      </c>
      <c r="G22" s="98">
        <f t="shared" si="2"/>
        <v>0</v>
      </c>
      <c r="H22" s="98">
        <f t="shared" si="2"/>
        <v>0</v>
      </c>
      <c r="I22" s="98">
        <f t="shared" si="2"/>
        <v>0</v>
      </c>
      <c r="J22" s="98">
        <f t="shared" si="2"/>
        <v>0</v>
      </c>
      <c r="K22" s="98">
        <f t="shared" si="2"/>
        <v>0</v>
      </c>
      <c r="L22" s="98">
        <f t="shared" si="2"/>
        <v>0</v>
      </c>
      <c r="M22" s="98">
        <f t="shared" si="2"/>
        <v>0</v>
      </c>
      <c r="N22" s="98">
        <f t="shared" si="2"/>
        <v>0</v>
      </c>
    </row>
    <row r="23" spans="1:20" ht="16.5" thickBot="1" x14ac:dyDescent="0.3">
      <c r="A23" s="85"/>
      <c r="B23" s="85"/>
      <c r="C23" s="85"/>
      <c r="D23" s="85"/>
      <c r="E23" s="85"/>
      <c r="F23" s="85"/>
      <c r="G23" s="85"/>
      <c r="H23" s="85"/>
      <c r="I23" s="85"/>
      <c r="J23" s="85"/>
      <c r="K23" s="85"/>
      <c r="L23" s="85"/>
      <c r="M23" s="85"/>
      <c r="N23" s="86"/>
    </row>
    <row r="24" spans="1:20" ht="16.5" customHeight="1" thickBot="1" x14ac:dyDescent="0.3">
      <c r="A24" s="488" t="s">
        <v>93</v>
      </c>
      <c r="B24" s="518"/>
      <c r="C24" s="518"/>
      <c r="D24" s="518"/>
      <c r="E24" s="518"/>
      <c r="F24" s="518"/>
      <c r="G24" s="518"/>
      <c r="H24" s="518"/>
      <c r="I24" s="518"/>
      <c r="J24" s="518"/>
      <c r="K24" s="518"/>
      <c r="L24" s="518"/>
      <c r="M24" s="518"/>
      <c r="N24" s="489"/>
    </row>
    <row r="25" spans="1:20" s="102" customFormat="1" ht="44.25" customHeight="1" x14ac:dyDescent="0.25">
      <c r="A25" s="506" t="s">
        <v>394</v>
      </c>
      <c r="B25" s="506" t="s">
        <v>22</v>
      </c>
      <c r="C25" s="519" t="s">
        <v>391</v>
      </c>
      <c r="D25" s="520"/>
      <c r="E25" s="521" t="s">
        <v>395</v>
      </c>
      <c r="F25" s="522"/>
      <c r="G25" s="521" t="s">
        <v>397</v>
      </c>
      <c r="H25" s="522"/>
      <c r="I25" s="163" t="s">
        <v>398</v>
      </c>
      <c r="J25" s="521" t="s">
        <v>401</v>
      </c>
      <c r="K25" s="522"/>
      <c r="L25" s="523" t="s">
        <v>400</v>
      </c>
      <c r="M25" s="524"/>
      <c r="N25" s="506" t="s">
        <v>23</v>
      </c>
      <c r="P25" s="57"/>
      <c r="Q25" s="57"/>
      <c r="R25" s="57"/>
      <c r="S25" s="57"/>
      <c r="T25" s="57"/>
    </row>
    <row r="26" spans="1:20" ht="71.25" customHeight="1" thickBot="1" x14ac:dyDescent="0.3">
      <c r="A26" s="507"/>
      <c r="B26" s="507"/>
      <c r="C26" s="139" t="s">
        <v>392</v>
      </c>
      <c r="D26" s="140" t="s">
        <v>393</v>
      </c>
      <c r="E26" s="141" t="s">
        <v>396</v>
      </c>
      <c r="F26" s="142" t="s">
        <v>414</v>
      </c>
      <c r="G26" s="527" t="s">
        <v>411</v>
      </c>
      <c r="H26" s="528"/>
      <c r="I26" s="143" t="s">
        <v>399</v>
      </c>
      <c r="J26" s="144" t="s">
        <v>402</v>
      </c>
      <c r="K26" s="145" t="s">
        <v>403</v>
      </c>
      <c r="L26" s="525"/>
      <c r="M26" s="526"/>
      <c r="N26" s="507"/>
    </row>
    <row r="27" spans="1:20" s="102" customFormat="1" ht="16.5" customHeight="1" thickBot="1" x14ac:dyDescent="0.3">
      <c r="A27" s="133"/>
      <c r="B27" s="133"/>
      <c r="C27" s="134"/>
      <c r="D27" s="135"/>
      <c r="E27" s="136"/>
      <c r="F27" s="137"/>
      <c r="G27" s="529"/>
      <c r="H27" s="530"/>
      <c r="I27" s="138"/>
      <c r="J27" s="136"/>
      <c r="K27" s="137"/>
      <c r="L27" s="529"/>
      <c r="M27" s="530"/>
      <c r="N27" s="146">
        <f>((C27*D27)/5)+((E27*F27)/4000)+(G27*0.25)+I27+J27+K27+L27</f>
        <v>0</v>
      </c>
      <c r="P27" s="57"/>
      <c r="Q27" s="57"/>
      <c r="R27" s="57"/>
      <c r="S27" s="57"/>
      <c r="T27" s="57"/>
    </row>
    <row r="28" spans="1:20" s="102" customFormat="1" ht="15.75" customHeight="1" thickBot="1" x14ac:dyDescent="0.3">
      <c r="A28" s="106"/>
      <c r="B28" s="106"/>
      <c r="C28" s="107"/>
      <c r="D28" s="108"/>
      <c r="E28" s="109"/>
      <c r="F28" s="110"/>
      <c r="G28" s="531"/>
      <c r="H28" s="532"/>
      <c r="I28" s="111"/>
      <c r="J28" s="109"/>
      <c r="K28" s="110"/>
      <c r="L28" s="531"/>
      <c r="M28" s="532"/>
      <c r="N28" s="146">
        <f t="shared" ref="N28:N33" si="3">((C28*D28)/5)+((E28*F28)/4000)+(G28*0.25)+I28+J28+K28+L28</f>
        <v>0</v>
      </c>
      <c r="P28" s="57"/>
      <c r="Q28" s="57"/>
      <c r="R28" s="57"/>
      <c r="S28" s="57"/>
      <c r="T28" s="57"/>
    </row>
    <row r="29" spans="1:20" s="102" customFormat="1" ht="16.5" customHeight="1" thickBot="1" x14ac:dyDescent="0.3">
      <c r="A29" s="106"/>
      <c r="B29" s="106"/>
      <c r="C29" s="107"/>
      <c r="D29" s="108"/>
      <c r="E29" s="109"/>
      <c r="F29" s="110"/>
      <c r="G29" s="531"/>
      <c r="H29" s="532"/>
      <c r="I29" s="111"/>
      <c r="J29" s="109"/>
      <c r="K29" s="110"/>
      <c r="L29" s="531"/>
      <c r="M29" s="532"/>
      <c r="N29" s="146">
        <f t="shared" si="3"/>
        <v>0</v>
      </c>
      <c r="P29" s="57"/>
      <c r="Q29" s="57"/>
      <c r="R29" s="57"/>
      <c r="S29" s="57"/>
      <c r="T29" s="57"/>
    </row>
    <row r="30" spans="1:20" s="102" customFormat="1" ht="16.5" customHeight="1" thickBot="1" x14ac:dyDescent="0.3">
      <c r="A30" s="106"/>
      <c r="B30" s="106"/>
      <c r="C30" s="112"/>
      <c r="D30" s="113"/>
      <c r="E30" s="109"/>
      <c r="F30" s="110"/>
      <c r="G30" s="531"/>
      <c r="H30" s="532"/>
      <c r="I30" s="114"/>
      <c r="J30" s="109"/>
      <c r="K30" s="110"/>
      <c r="L30" s="531"/>
      <c r="M30" s="532"/>
      <c r="N30" s="146">
        <f t="shared" si="3"/>
        <v>0</v>
      </c>
    </row>
    <row r="31" spans="1:20" s="102" customFormat="1" ht="16.5" customHeight="1" thickBot="1" x14ac:dyDescent="0.3">
      <c r="A31" s="106"/>
      <c r="B31" s="106"/>
      <c r="C31" s="112"/>
      <c r="D31" s="113"/>
      <c r="E31" s="109"/>
      <c r="F31" s="110"/>
      <c r="G31" s="531"/>
      <c r="H31" s="532"/>
      <c r="I31" s="114"/>
      <c r="J31" s="109"/>
      <c r="K31" s="110"/>
      <c r="L31" s="531"/>
      <c r="M31" s="532"/>
      <c r="N31" s="146">
        <f t="shared" si="3"/>
        <v>0</v>
      </c>
    </row>
    <row r="32" spans="1:20" s="102" customFormat="1" ht="16.5" customHeight="1" thickBot="1" x14ac:dyDescent="0.3">
      <c r="A32" s="106"/>
      <c r="B32" s="106"/>
      <c r="C32" s="107"/>
      <c r="D32" s="108"/>
      <c r="E32" s="115"/>
      <c r="F32" s="116"/>
      <c r="G32" s="531"/>
      <c r="H32" s="532"/>
      <c r="I32" s="111"/>
      <c r="J32" s="109"/>
      <c r="K32" s="110"/>
      <c r="L32" s="531"/>
      <c r="M32" s="532"/>
      <c r="N32" s="146">
        <f t="shared" si="3"/>
        <v>0</v>
      </c>
    </row>
    <row r="33" spans="1:14" s="102" customFormat="1" ht="16.5" customHeight="1" thickBot="1" x14ac:dyDescent="0.3">
      <c r="A33" s="117"/>
      <c r="B33" s="117"/>
      <c r="C33" s="118"/>
      <c r="D33" s="119"/>
      <c r="E33" s="120"/>
      <c r="F33" s="121"/>
      <c r="G33" s="533"/>
      <c r="H33" s="534"/>
      <c r="I33" s="122"/>
      <c r="J33" s="120"/>
      <c r="K33" s="121"/>
      <c r="L33" s="533"/>
      <c r="M33" s="534"/>
      <c r="N33" s="146">
        <f t="shared" si="3"/>
        <v>0</v>
      </c>
    </row>
    <row r="34" spans="1:14" ht="16.5" thickBot="1" x14ac:dyDescent="0.3">
      <c r="A34" s="3" t="s">
        <v>412</v>
      </c>
      <c r="B34" s="9"/>
      <c r="C34" s="98">
        <f>SUM(C27:C33)</f>
        <v>0</v>
      </c>
      <c r="D34" s="98">
        <f t="shared" ref="D34:L34" si="4">SUM(D27:D33)</f>
        <v>0</v>
      </c>
      <c r="E34" s="98">
        <f t="shared" si="4"/>
        <v>0</v>
      </c>
      <c r="F34" s="98">
        <f t="shared" si="4"/>
        <v>0</v>
      </c>
      <c r="G34" s="535">
        <f t="shared" si="4"/>
        <v>0</v>
      </c>
      <c r="H34" s="536"/>
      <c r="I34" s="98">
        <f t="shared" si="4"/>
        <v>0</v>
      </c>
      <c r="J34" s="98">
        <f t="shared" si="4"/>
        <v>0</v>
      </c>
      <c r="K34" s="98">
        <f t="shared" si="4"/>
        <v>0</v>
      </c>
      <c r="L34" s="535">
        <f t="shared" si="4"/>
        <v>0</v>
      </c>
      <c r="M34" s="536"/>
      <c r="N34" s="98">
        <f>SUM(N27:N33)</f>
        <v>0</v>
      </c>
    </row>
    <row r="35" spans="1:14" ht="6" customHeight="1" x14ac:dyDescent="0.25">
      <c r="A35" s="87"/>
      <c r="B35" s="85"/>
      <c r="C35" s="85"/>
      <c r="D35" s="85"/>
      <c r="E35" s="85"/>
      <c r="F35" s="85"/>
      <c r="G35" s="85"/>
      <c r="H35" s="85"/>
      <c r="I35" s="85"/>
      <c r="J35" s="85"/>
      <c r="K35" s="85"/>
      <c r="L35" s="85"/>
      <c r="M35" s="85"/>
      <c r="N35" s="86"/>
    </row>
    <row r="36" spans="1:14" x14ac:dyDescent="0.25">
      <c r="A36" s="87" t="str">
        <f>IFERROR(HLOOKUP(L3,Notes!A:L,2,FALSE),"")</f>
        <v/>
      </c>
      <c r="B36" s="85"/>
      <c r="C36" s="85"/>
      <c r="D36" s="85"/>
      <c r="E36" s="85"/>
      <c r="F36" s="85"/>
      <c r="G36" s="167" t="str">
        <f>IFERROR(HLOOKUP(L3,Notes!A:L,3,FALSE),"")</f>
        <v/>
      </c>
      <c r="H36" s="167"/>
      <c r="I36" s="85"/>
      <c r="J36" s="85"/>
      <c r="K36" s="85"/>
      <c r="L36" s="85"/>
      <c r="M36" s="85"/>
      <c r="N36" s="86"/>
    </row>
    <row r="37" spans="1:14" ht="6" customHeight="1" x14ac:dyDescent="0.25">
      <c r="A37" s="87"/>
      <c r="B37" s="85"/>
      <c r="C37" s="85"/>
      <c r="D37" s="85"/>
      <c r="E37" s="85"/>
      <c r="F37" s="85"/>
      <c r="G37" s="85"/>
      <c r="H37" s="85"/>
      <c r="I37" s="85"/>
      <c r="J37" s="85"/>
      <c r="K37" s="85"/>
      <c r="L37" s="85"/>
      <c r="M37" s="85"/>
      <c r="N37" s="86"/>
    </row>
    <row r="38" spans="1:14" x14ac:dyDescent="0.25">
      <c r="A38" s="87" t="s">
        <v>24</v>
      </c>
      <c r="B38" s="85"/>
      <c r="C38" s="85"/>
      <c r="D38" s="85"/>
      <c r="E38" s="85"/>
      <c r="F38" s="85"/>
      <c r="G38" s="85"/>
      <c r="H38" s="85"/>
      <c r="I38" s="85"/>
      <c r="J38" s="85"/>
      <c r="K38" s="85"/>
      <c r="L38" s="85"/>
      <c r="M38" s="85"/>
      <c r="N38" s="86"/>
    </row>
    <row r="39" spans="1:14" ht="16.899999999999999" customHeight="1" thickBot="1" x14ac:dyDescent="0.3">
      <c r="A39" s="555" t="s">
        <v>405</v>
      </c>
      <c r="B39" s="555"/>
      <c r="C39" s="555"/>
      <c r="D39" s="555"/>
      <c r="E39" s="555"/>
      <c r="F39" s="555"/>
      <c r="G39" s="132"/>
      <c r="H39" s="132"/>
      <c r="I39" s="132"/>
      <c r="J39" s="132"/>
      <c r="K39" s="132"/>
      <c r="L39" s="85"/>
      <c r="M39" s="85"/>
      <c r="N39" s="86"/>
    </row>
    <row r="40" spans="1:14" ht="45.75" customHeight="1" thickBot="1" x14ac:dyDescent="0.3">
      <c r="A40" s="125" t="s">
        <v>25</v>
      </c>
      <c r="B40" s="556"/>
      <c r="C40" s="557"/>
      <c r="D40" s="126" t="s">
        <v>26</v>
      </c>
      <c r="E40" s="556"/>
      <c r="F40" s="557"/>
      <c r="G40" s="129"/>
      <c r="H40" s="558" t="s">
        <v>407</v>
      </c>
      <c r="I40" s="559"/>
      <c r="J40" s="161">
        <f>J22+M22+K34</f>
        <v>0</v>
      </c>
      <c r="K40" s="127"/>
      <c r="L40" s="558" t="s">
        <v>408</v>
      </c>
      <c r="M40" s="559"/>
      <c r="N40" s="128">
        <f>N22+N34-J40</f>
        <v>0</v>
      </c>
    </row>
    <row r="41" spans="1:14" ht="16.5" thickBot="1" x14ac:dyDescent="0.3">
      <c r="A41" s="87" t="s">
        <v>420</v>
      </c>
      <c r="B41" s="85"/>
      <c r="C41" s="85"/>
      <c r="D41" s="85"/>
      <c r="E41" s="85"/>
      <c r="F41" s="85"/>
      <c r="G41" s="85"/>
      <c r="H41" s="85"/>
      <c r="I41" s="85"/>
      <c r="J41" s="85"/>
      <c r="K41" s="85"/>
      <c r="L41" s="85"/>
      <c r="M41" s="85"/>
      <c r="N41" s="86"/>
    </row>
    <row r="42" spans="1:14" ht="15.75" customHeight="1" x14ac:dyDescent="0.25">
      <c r="A42" s="537" t="s">
        <v>419</v>
      </c>
      <c r="B42" s="540"/>
      <c r="C42" s="541"/>
      <c r="D42" s="546" t="s">
        <v>26</v>
      </c>
      <c r="E42" s="549"/>
      <c r="F42" s="550"/>
      <c r="G42" s="85"/>
      <c r="H42" s="85"/>
      <c r="I42" s="85"/>
      <c r="J42" s="85"/>
      <c r="K42" s="85"/>
      <c r="L42" s="85"/>
      <c r="M42" s="85"/>
      <c r="N42" s="86"/>
    </row>
    <row r="43" spans="1:14" x14ac:dyDescent="0.25">
      <c r="A43" s="538"/>
      <c r="B43" s="542"/>
      <c r="C43" s="543"/>
      <c r="D43" s="547"/>
      <c r="E43" s="551"/>
      <c r="F43" s="552"/>
      <c r="G43" s="85"/>
      <c r="H43" s="85"/>
      <c r="I43" s="85"/>
      <c r="J43" s="85"/>
      <c r="K43" s="85"/>
      <c r="L43" s="85"/>
      <c r="M43" s="85"/>
      <c r="N43" s="86"/>
    </row>
    <row r="44" spans="1:14" ht="16.5" thickBot="1" x14ac:dyDescent="0.3">
      <c r="A44" s="539"/>
      <c r="B44" s="544"/>
      <c r="C44" s="545"/>
      <c r="D44" s="548"/>
      <c r="E44" s="553"/>
      <c r="F44" s="554"/>
      <c r="G44" s="85"/>
      <c r="H44" s="85"/>
      <c r="I44" s="85"/>
      <c r="J44" s="85"/>
      <c r="K44" s="85"/>
      <c r="L44" s="85"/>
      <c r="M44" s="85"/>
      <c r="N44" s="86"/>
    </row>
    <row r="45" spans="1:14" ht="16.5" thickBot="1" x14ac:dyDescent="0.3">
      <c r="A45" s="85"/>
      <c r="B45" s="85"/>
      <c r="C45" s="85"/>
      <c r="D45" s="85"/>
      <c r="E45" s="85"/>
      <c r="F45" s="85"/>
      <c r="G45" s="85"/>
      <c r="H45" s="85"/>
      <c r="I45" s="85"/>
      <c r="J45" s="85"/>
      <c r="K45" s="85"/>
      <c r="L45" s="85"/>
      <c r="M45" s="85"/>
      <c r="N45" s="86"/>
    </row>
    <row r="46" spans="1:14" x14ac:dyDescent="0.25">
      <c r="A46" s="90" t="s">
        <v>101</v>
      </c>
      <c r="B46" s="91"/>
      <c r="C46" s="91"/>
      <c r="D46" s="91"/>
      <c r="E46" s="91"/>
      <c r="F46" s="91"/>
      <c r="G46" s="91"/>
      <c r="H46" s="91"/>
      <c r="I46" s="91"/>
      <c r="J46" s="91"/>
      <c r="K46" s="91"/>
      <c r="L46" s="91"/>
      <c r="M46" s="91"/>
      <c r="N46" s="92"/>
    </row>
    <row r="47" spans="1:14" ht="21" customHeight="1" x14ac:dyDescent="0.25">
      <c r="A47" s="93"/>
      <c r="B47" s="89"/>
      <c r="C47" s="89"/>
      <c r="D47" s="89"/>
      <c r="E47" s="89"/>
      <c r="F47" s="89"/>
      <c r="G47" s="89"/>
      <c r="H47" s="89"/>
      <c r="I47" s="89"/>
      <c r="J47" s="89"/>
      <c r="K47" s="89"/>
      <c r="L47" s="89"/>
      <c r="M47" s="89"/>
      <c r="N47" s="94"/>
    </row>
    <row r="48" spans="1:14" ht="21" customHeight="1" x14ac:dyDescent="0.25">
      <c r="A48" s="93"/>
      <c r="B48" s="89"/>
      <c r="C48" s="89"/>
      <c r="D48" s="89"/>
      <c r="E48" s="89"/>
      <c r="F48" s="89"/>
      <c r="G48" s="89"/>
      <c r="H48" s="89"/>
      <c r="I48" s="89"/>
      <c r="J48" s="89"/>
      <c r="K48" s="89"/>
      <c r="L48" s="89"/>
      <c r="M48" s="89"/>
      <c r="N48" s="94"/>
    </row>
    <row r="49" spans="1:14" ht="21" customHeight="1" x14ac:dyDescent="0.25">
      <c r="A49" s="93"/>
      <c r="B49" s="89"/>
      <c r="C49" s="89"/>
      <c r="D49" s="89"/>
      <c r="E49" s="89"/>
      <c r="F49" s="89"/>
      <c r="G49" s="89"/>
      <c r="H49" s="89"/>
      <c r="I49" s="89"/>
      <c r="J49" s="89"/>
      <c r="K49" s="89"/>
      <c r="L49" s="89"/>
      <c r="M49" s="89"/>
      <c r="N49" s="94"/>
    </row>
    <row r="50" spans="1:14" ht="21" customHeight="1" x14ac:dyDescent="0.25">
      <c r="A50" s="93"/>
      <c r="B50" s="89"/>
      <c r="C50" s="89"/>
      <c r="D50" s="89"/>
      <c r="E50" s="89"/>
      <c r="F50" s="89"/>
      <c r="G50" s="89"/>
      <c r="H50" s="89"/>
      <c r="I50" s="89"/>
      <c r="J50" s="89"/>
      <c r="K50" s="89"/>
      <c r="L50" s="89"/>
      <c r="M50" s="89"/>
      <c r="N50" s="94"/>
    </row>
    <row r="51" spans="1:14" ht="21" customHeight="1" x14ac:dyDescent="0.25">
      <c r="A51" s="93"/>
      <c r="B51" s="89"/>
      <c r="C51" s="89"/>
      <c r="D51" s="89"/>
      <c r="E51" s="89"/>
      <c r="F51" s="89"/>
      <c r="G51" s="89"/>
      <c r="H51" s="89"/>
      <c r="I51" s="89"/>
      <c r="J51" s="89"/>
      <c r="K51" s="89"/>
      <c r="L51" s="89"/>
      <c r="M51" s="89"/>
      <c r="N51" s="94"/>
    </row>
    <row r="52" spans="1:14" ht="21" customHeight="1" thickBot="1" x14ac:dyDescent="0.3">
      <c r="A52" s="165"/>
      <c r="B52" s="95"/>
      <c r="C52" s="166"/>
      <c r="D52" s="95"/>
      <c r="E52" s="95"/>
      <c r="F52" s="95"/>
      <c r="G52" s="95"/>
      <c r="H52" s="95"/>
      <c r="I52" s="95"/>
      <c r="J52" s="95"/>
      <c r="K52" s="95"/>
      <c r="L52" s="95"/>
      <c r="M52" s="95"/>
      <c r="N52" s="96"/>
    </row>
    <row r="53" spans="1:14" ht="21" customHeight="1" x14ac:dyDescent="0.25">
      <c r="A53" s="182"/>
      <c r="B53" s="89"/>
      <c r="C53" s="183"/>
      <c r="D53" s="89"/>
      <c r="E53" s="89"/>
      <c r="F53" s="89"/>
      <c r="G53" s="89"/>
      <c r="H53" s="89"/>
      <c r="I53" s="89"/>
      <c r="J53" s="89"/>
      <c r="K53" s="89"/>
      <c r="L53" s="89"/>
      <c r="M53" s="89"/>
      <c r="N53" s="184"/>
    </row>
    <row r="54" spans="1:14" ht="42.75" customHeight="1" x14ac:dyDescent="0.25">
      <c r="A54" s="185">
        <v>1</v>
      </c>
      <c r="B54" s="487" t="s">
        <v>540</v>
      </c>
      <c r="C54" s="487"/>
      <c r="D54" s="487"/>
      <c r="E54" s="487"/>
      <c r="F54" s="487"/>
      <c r="G54" s="487"/>
      <c r="H54" s="487"/>
      <c r="I54" s="487"/>
      <c r="J54" s="487"/>
      <c r="K54" s="487"/>
      <c r="L54" s="487"/>
      <c r="M54" s="487"/>
      <c r="N54" s="487"/>
    </row>
    <row r="55" spans="1:14" ht="21" x14ac:dyDescent="0.25">
      <c r="A55" s="185">
        <v>2</v>
      </c>
      <c r="B55" s="169" t="s">
        <v>535</v>
      </c>
      <c r="C55" s="169"/>
      <c r="D55" s="169"/>
      <c r="E55" s="169"/>
      <c r="F55" s="169"/>
      <c r="G55" s="169"/>
      <c r="H55" s="169"/>
      <c r="I55" s="169"/>
      <c r="J55" s="169"/>
      <c r="K55" s="169"/>
      <c r="L55" s="169"/>
      <c r="M55" s="169"/>
      <c r="N55" s="186"/>
    </row>
    <row r="56" spans="1:14" ht="21" x14ac:dyDescent="0.25">
      <c r="A56" s="185">
        <v>3</v>
      </c>
      <c r="B56" s="169" t="s">
        <v>430</v>
      </c>
      <c r="C56" s="169"/>
      <c r="D56" s="169"/>
      <c r="E56" s="169"/>
      <c r="F56" s="169"/>
      <c r="G56" s="169"/>
      <c r="H56" s="169"/>
      <c r="I56" s="169"/>
      <c r="J56" s="169"/>
      <c r="K56" s="169"/>
      <c r="L56" s="169"/>
      <c r="M56" s="169"/>
      <c r="N56" s="186"/>
    </row>
    <row r="57" spans="1:14" ht="21" x14ac:dyDescent="0.25">
      <c r="A57" s="185"/>
      <c r="B57" s="487" t="s">
        <v>529</v>
      </c>
      <c r="C57" s="487"/>
      <c r="D57" s="487"/>
      <c r="E57" s="487"/>
      <c r="F57" s="487"/>
      <c r="G57" s="487"/>
      <c r="H57" s="487"/>
      <c r="I57" s="487"/>
      <c r="J57" s="487"/>
      <c r="K57" s="487"/>
      <c r="L57" s="487"/>
      <c r="M57" s="487"/>
      <c r="N57" s="487"/>
    </row>
    <row r="58" spans="1:14" ht="30" customHeight="1" x14ac:dyDescent="0.25">
      <c r="A58" s="185">
        <v>4</v>
      </c>
      <c r="B58" s="487"/>
      <c r="C58" s="487"/>
      <c r="D58" s="487"/>
      <c r="E58" s="487"/>
      <c r="F58" s="487"/>
      <c r="G58" s="487"/>
      <c r="H58" s="487"/>
      <c r="I58" s="487"/>
      <c r="J58" s="487"/>
      <c r="K58" s="487"/>
      <c r="L58" s="487"/>
      <c r="M58" s="487"/>
      <c r="N58" s="487"/>
    </row>
    <row r="59" spans="1:14" ht="21" x14ac:dyDescent="0.25">
      <c r="A59" s="185"/>
      <c r="B59" s="487" t="s">
        <v>434</v>
      </c>
      <c r="C59" s="487"/>
      <c r="D59" s="487"/>
      <c r="E59" s="487"/>
      <c r="F59" s="487"/>
      <c r="G59" s="487"/>
      <c r="H59" s="487"/>
      <c r="I59" s="487"/>
      <c r="J59" s="487"/>
      <c r="K59" s="487"/>
      <c r="L59" s="487"/>
      <c r="M59" s="487"/>
      <c r="N59" s="487"/>
    </row>
    <row r="60" spans="1:14" ht="21" x14ac:dyDescent="0.25">
      <c r="A60" s="185">
        <v>5</v>
      </c>
      <c r="B60" s="487"/>
      <c r="C60" s="487"/>
      <c r="D60" s="487"/>
      <c r="E60" s="487"/>
      <c r="F60" s="487"/>
      <c r="G60" s="487"/>
      <c r="H60" s="487"/>
      <c r="I60" s="487"/>
      <c r="J60" s="487"/>
      <c r="K60" s="487"/>
      <c r="L60" s="487"/>
      <c r="M60" s="487"/>
      <c r="N60" s="487"/>
    </row>
    <row r="61" spans="1:14" ht="21" customHeight="1" x14ac:dyDescent="0.25">
      <c r="A61" s="185"/>
      <c r="B61" s="487" t="s">
        <v>530</v>
      </c>
      <c r="C61" s="487"/>
      <c r="D61" s="487"/>
      <c r="E61" s="487"/>
      <c r="F61" s="487"/>
      <c r="G61" s="487"/>
      <c r="H61" s="487"/>
      <c r="I61" s="487"/>
      <c r="J61" s="487"/>
      <c r="K61" s="487"/>
      <c r="L61" s="487"/>
      <c r="M61" s="487"/>
      <c r="N61" s="487"/>
    </row>
    <row r="62" spans="1:14" ht="21" x14ac:dyDescent="0.25">
      <c r="A62" s="185">
        <v>6</v>
      </c>
      <c r="B62" s="487"/>
      <c r="C62" s="487"/>
      <c r="D62" s="487"/>
      <c r="E62" s="487"/>
      <c r="F62" s="487"/>
      <c r="G62" s="487"/>
      <c r="H62" s="487"/>
      <c r="I62" s="487"/>
      <c r="J62" s="487"/>
      <c r="K62" s="487"/>
      <c r="L62" s="487"/>
      <c r="M62" s="487"/>
      <c r="N62" s="487"/>
    </row>
    <row r="63" spans="1:14" ht="21" customHeight="1" x14ac:dyDescent="0.25">
      <c r="A63" s="185">
        <v>7</v>
      </c>
      <c r="B63" s="560" t="s">
        <v>431</v>
      </c>
      <c r="C63" s="560"/>
      <c r="D63" s="560"/>
      <c r="E63" s="560"/>
      <c r="F63" s="560"/>
      <c r="G63" s="560"/>
      <c r="H63" s="560"/>
      <c r="I63" s="560"/>
      <c r="J63" s="560"/>
      <c r="K63" s="560"/>
      <c r="L63" s="560"/>
      <c r="M63" s="560"/>
      <c r="N63" s="560"/>
    </row>
    <row r="64" spans="1:14" ht="21" x14ac:dyDescent="0.25">
      <c r="A64" s="185">
        <v>8</v>
      </c>
      <c r="B64" s="169" t="s">
        <v>527</v>
      </c>
      <c r="C64" s="169"/>
      <c r="D64" s="169"/>
      <c r="E64" s="169"/>
      <c r="F64" s="169"/>
      <c r="G64" s="169"/>
      <c r="H64" s="169"/>
      <c r="I64" s="169"/>
      <c r="J64" s="169"/>
      <c r="K64" s="169"/>
      <c r="L64" s="169"/>
      <c r="M64" s="169"/>
      <c r="N64" s="186"/>
    </row>
    <row r="65" spans="1:14" ht="21" x14ac:dyDescent="0.25">
      <c r="A65" s="185">
        <v>9</v>
      </c>
      <c r="B65" s="169" t="s">
        <v>444</v>
      </c>
      <c r="C65" s="169"/>
      <c r="D65" s="169"/>
      <c r="E65" s="169"/>
      <c r="F65" s="169"/>
      <c r="G65" s="169"/>
      <c r="H65" s="169"/>
      <c r="I65" s="169"/>
      <c r="J65" s="169"/>
      <c r="K65" s="169"/>
      <c r="L65" s="169"/>
      <c r="M65" s="169"/>
      <c r="N65" s="186"/>
    </row>
    <row r="66" spans="1:14" ht="21" x14ac:dyDescent="0.25">
      <c r="A66" s="185">
        <v>10</v>
      </c>
      <c r="B66" s="169" t="s">
        <v>432</v>
      </c>
      <c r="C66" s="169"/>
      <c r="D66" s="169"/>
      <c r="E66" s="169"/>
      <c r="F66" s="169"/>
      <c r="G66" s="169"/>
      <c r="H66" s="169"/>
      <c r="I66" s="169"/>
      <c r="J66" s="169"/>
      <c r="K66" s="169"/>
      <c r="L66" s="169"/>
      <c r="M66" s="169"/>
      <c r="N66" s="186"/>
    </row>
    <row r="67" spans="1:14" ht="21" x14ac:dyDescent="0.25">
      <c r="A67" s="185">
        <v>11</v>
      </c>
      <c r="B67" s="169" t="s">
        <v>432</v>
      </c>
      <c r="C67" s="169"/>
      <c r="D67" s="169"/>
      <c r="E67" s="169"/>
      <c r="F67" s="169"/>
      <c r="G67" s="169"/>
      <c r="H67" s="169"/>
      <c r="I67" s="169"/>
      <c r="J67" s="169"/>
      <c r="K67" s="169"/>
      <c r="L67" s="169"/>
      <c r="M67" s="169"/>
      <c r="N67" s="186"/>
    </row>
    <row r="68" spans="1:14" ht="21" x14ac:dyDescent="0.25">
      <c r="A68" s="185">
        <v>12</v>
      </c>
      <c r="B68" s="169" t="s">
        <v>528</v>
      </c>
      <c r="C68" s="169"/>
      <c r="D68" s="169"/>
      <c r="E68" s="169"/>
      <c r="F68" s="169"/>
      <c r="G68" s="169"/>
      <c r="H68" s="169"/>
      <c r="I68" s="169"/>
      <c r="J68" s="169"/>
      <c r="K68" s="169"/>
      <c r="L68" s="169"/>
      <c r="M68" s="169"/>
      <c r="N68" s="186"/>
    </row>
    <row r="69" spans="1:14" ht="21" x14ac:dyDescent="0.25">
      <c r="A69" s="185">
        <v>13</v>
      </c>
      <c r="B69" s="169" t="s">
        <v>446</v>
      </c>
      <c r="C69" s="169"/>
      <c r="D69" s="169"/>
      <c r="E69" s="169"/>
      <c r="F69" s="169"/>
      <c r="G69" s="169"/>
      <c r="H69" s="169"/>
      <c r="I69" s="169"/>
      <c r="J69" s="169"/>
      <c r="K69" s="169"/>
      <c r="L69" s="169"/>
      <c r="M69" s="169"/>
      <c r="N69" s="186"/>
    </row>
    <row r="70" spans="1:14" ht="21" x14ac:dyDescent="0.25">
      <c r="A70" s="185">
        <v>14</v>
      </c>
      <c r="B70" s="169" t="s">
        <v>536</v>
      </c>
      <c r="C70" s="169"/>
      <c r="D70" s="169"/>
      <c r="E70" s="169"/>
      <c r="F70" s="169"/>
      <c r="G70" s="169"/>
      <c r="H70" s="169"/>
      <c r="I70" s="169"/>
      <c r="J70" s="169"/>
      <c r="K70" s="169"/>
      <c r="L70" s="169"/>
      <c r="M70" s="169"/>
      <c r="N70" s="186"/>
    </row>
    <row r="71" spans="1:14" ht="21" x14ac:dyDescent="0.25">
      <c r="A71" s="185"/>
      <c r="B71" s="487" t="s">
        <v>433</v>
      </c>
      <c r="C71" s="487"/>
      <c r="D71" s="487"/>
      <c r="E71" s="487"/>
      <c r="F71" s="487"/>
      <c r="G71" s="487"/>
      <c r="H71" s="487"/>
      <c r="I71" s="487"/>
      <c r="J71" s="487"/>
      <c r="K71" s="487"/>
      <c r="L71" s="487"/>
      <c r="M71" s="487"/>
      <c r="N71" s="487"/>
    </row>
    <row r="72" spans="1:14" ht="14.25" customHeight="1" x14ac:dyDescent="0.25">
      <c r="A72" s="185">
        <v>15</v>
      </c>
      <c r="B72" s="487"/>
      <c r="C72" s="487"/>
      <c r="D72" s="487"/>
      <c r="E72" s="487"/>
      <c r="F72" s="487"/>
      <c r="G72" s="487"/>
      <c r="H72" s="487"/>
      <c r="I72" s="487"/>
      <c r="J72" s="487"/>
      <c r="K72" s="487"/>
      <c r="L72" s="487"/>
      <c r="M72" s="487"/>
      <c r="N72" s="487"/>
    </row>
    <row r="73" spans="1:14" ht="21" customHeight="1" x14ac:dyDescent="0.25">
      <c r="A73" s="185"/>
      <c r="B73" s="487" t="s">
        <v>435</v>
      </c>
      <c r="C73" s="487"/>
      <c r="D73" s="487"/>
      <c r="E73" s="487"/>
      <c r="F73" s="487"/>
      <c r="G73" s="487"/>
      <c r="H73" s="487"/>
      <c r="I73" s="487"/>
      <c r="J73" s="487"/>
      <c r="K73" s="487"/>
      <c r="L73" s="487"/>
      <c r="M73" s="487"/>
      <c r="N73" s="487"/>
    </row>
    <row r="74" spans="1:14" ht="16.5" customHeight="1" x14ac:dyDescent="0.25">
      <c r="A74" s="185">
        <v>16</v>
      </c>
      <c r="B74" s="487"/>
      <c r="C74" s="487"/>
      <c r="D74" s="487"/>
      <c r="E74" s="487"/>
      <c r="F74" s="487"/>
      <c r="G74" s="487"/>
      <c r="H74" s="487"/>
      <c r="I74" s="487"/>
      <c r="J74" s="487"/>
      <c r="K74" s="487"/>
      <c r="L74" s="487"/>
      <c r="M74" s="487"/>
      <c r="N74" s="487"/>
    </row>
    <row r="75" spans="1:14" ht="21" customHeight="1" x14ac:dyDescent="0.25">
      <c r="A75" s="185">
        <v>17</v>
      </c>
      <c r="B75" s="560" t="s">
        <v>531</v>
      </c>
      <c r="C75" s="560"/>
      <c r="D75" s="560"/>
      <c r="E75" s="560"/>
      <c r="F75" s="560"/>
      <c r="G75" s="560"/>
      <c r="H75" s="560"/>
      <c r="I75" s="560"/>
      <c r="J75" s="560"/>
      <c r="K75" s="560"/>
      <c r="L75" s="560"/>
      <c r="M75" s="560"/>
      <c r="N75" s="170"/>
    </row>
    <row r="76" spans="1:14" ht="21" x14ac:dyDescent="0.25">
      <c r="A76" s="185">
        <v>18</v>
      </c>
      <c r="B76" s="169" t="s">
        <v>532</v>
      </c>
      <c r="C76" s="169"/>
      <c r="D76" s="169"/>
      <c r="E76" s="169"/>
      <c r="F76" s="169"/>
      <c r="G76" s="169"/>
      <c r="H76" s="169"/>
      <c r="I76" s="169"/>
      <c r="J76" s="169"/>
      <c r="K76" s="169"/>
      <c r="L76" s="169"/>
      <c r="M76" s="169"/>
      <c r="N76" s="186"/>
    </row>
    <row r="77" spans="1:14" ht="21" x14ac:dyDescent="0.25">
      <c r="A77" s="185">
        <v>19</v>
      </c>
      <c r="B77" s="169" t="s">
        <v>436</v>
      </c>
      <c r="C77" s="169"/>
      <c r="D77" s="169"/>
      <c r="E77" s="169"/>
      <c r="F77" s="169"/>
      <c r="G77" s="169"/>
      <c r="H77" s="169"/>
      <c r="I77" s="169"/>
      <c r="J77" s="169"/>
      <c r="K77" s="169"/>
      <c r="L77" s="169"/>
      <c r="M77" s="169"/>
      <c r="N77" s="186"/>
    </row>
    <row r="78" spans="1:14" ht="21" x14ac:dyDescent="0.25">
      <c r="A78" s="185">
        <v>20</v>
      </c>
      <c r="B78" s="169" t="s">
        <v>437</v>
      </c>
      <c r="C78" s="169"/>
      <c r="D78" s="169"/>
      <c r="E78" s="169"/>
      <c r="F78" s="169"/>
      <c r="G78" s="169"/>
      <c r="H78" s="169"/>
      <c r="I78" s="169"/>
      <c r="J78" s="169"/>
      <c r="K78" s="169"/>
      <c r="L78" s="169"/>
      <c r="M78" s="169"/>
      <c r="N78" s="186"/>
    </row>
    <row r="79" spans="1:14" ht="21" x14ac:dyDescent="0.25">
      <c r="A79" s="185">
        <v>21</v>
      </c>
      <c r="B79" s="169" t="s">
        <v>537</v>
      </c>
      <c r="C79" s="169"/>
      <c r="D79" s="169"/>
      <c r="E79" s="169"/>
      <c r="F79" s="169"/>
      <c r="G79" s="169"/>
      <c r="H79" s="169"/>
      <c r="I79" s="169"/>
      <c r="J79" s="169"/>
      <c r="K79" s="169"/>
      <c r="L79" s="169"/>
      <c r="M79" s="169"/>
      <c r="N79" s="186"/>
    </row>
    <row r="80" spans="1:14" ht="21" x14ac:dyDescent="0.25">
      <c r="A80" s="185">
        <v>22</v>
      </c>
      <c r="B80" s="169" t="s">
        <v>438</v>
      </c>
      <c r="C80" s="169"/>
      <c r="D80" s="169"/>
      <c r="E80" s="169"/>
      <c r="F80" s="169"/>
      <c r="G80" s="169"/>
      <c r="H80" s="169"/>
      <c r="I80" s="169"/>
      <c r="J80" s="169"/>
      <c r="K80" s="169"/>
      <c r="L80" s="169"/>
      <c r="M80" s="169"/>
      <c r="N80" s="186"/>
    </row>
    <row r="81" spans="1:14" ht="21" x14ac:dyDescent="0.25">
      <c r="A81" s="185">
        <v>23</v>
      </c>
      <c r="B81" s="169" t="s">
        <v>439</v>
      </c>
      <c r="C81" s="169"/>
      <c r="D81" s="169"/>
      <c r="E81" s="169"/>
      <c r="F81" s="169"/>
      <c r="G81" s="169"/>
      <c r="H81" s="169"/>
      <c r="I81" s="169"/>
      <c r="J81" s="169"/>
      <c r="K81" s="169"/>
      <c r="L81" s="169"/>
      <c r="M81" s="169"/>
      <c r="N81" s="186"/>
    </row>
    <row r="82" spans="1:14" ht="21" x14ac:dyDescent="0.25">
      <c r="A82" s="185">
        <v>24</v>
      </c>
      <c r="B82" s="169" t="s">
        <v>533</v>
      </c>
      <c r="C82" s="169"/>
      <c r="D82" s="169"/>
      <c r="E82" s="169"/>
      <c r="F82" s="169"/>
      <c r="G82" s="169"/>
      <c r="H82" s="169"/>
      <c r="I82" s="169"/>
      <c r="J82" s="169"/>
      <c r="K82" s="169"/>
      <c r="L82" s="169"/>
      <c r="M82" s="169"/>
      <c r="N82" s="186"/>
    </row>
    <row r="83" spans="1:14" ht="21" x14ac:dyDescent="0.25">
      <c r="A83" s="185">
        <v>25</v>
      </c>
      <c r="B83" s="169" t="s">
        <v>534</v>
      </c>
      <c r="C83" s="169"/>
      <c r="D83" s="169"/>
      <c r="E83" s="169"/>
      <c r="F83" s="169"/>
      <c r="G83" s="169"/>
      <c r="H83" s="169"/>
      <c r="I83" s="169"/>
      <c r="J83" s="169"/>
      <c r="K83" s="169"/>
      <c r="L83" s="169"/>
      <c r="M83" s="169"/>
      <c r="N83" s="186"/>
    </row>
    <row r="84" spans="1:14" x14ac:dyDescent="0.25">
      <c r="A84" s="169"/>
      <c r="B84" s="169"/>
      <c r="C84" s="169"/>
      <c r="D84" s="169"/>
      <c r="E84" s="169"/>
      <c r="F84" s="169"/>
      <c r="G84" s="169"/>
      <c r="H84" s="169"/>
      <c r="I84" s="169"/>
      <c r="J84" s="169"/>
      <c r="K84" s="169"/>
      <c r="L84" s="169"/>
      <c r="M84" s="169"/>
      <c r="N84" s="186"/>
    </row>
    <row r="85" spans="1:14" x14ac:dyDescent="0.25">
      <c r="B85" s="169"/>
      <c r="C85" s="169"/>
      <c r="D85" s="169"/>
      <c r="E85" s="169"/>
      <c r="F85" s="169"/>
      <c r="G85" s="169"/>
      <c r="H85" s="169"/>
      <c r="I85" s="169"/>
      <c r="J85" s="169"/>
      <c r="K85" s="169"/>
      <c r="L85" s="169"/>
      <c r="M85" s="169"/>
      <c r="N85" s="186"/>
    </row>
    <row r="86" spans="1:14" x14ac:dyDescent="0.25">
      <c r="B86" s="169"/>
      <c r="C86" s="169"/>
      <c r="D86" s="169"/>
      <c r="E86" s="169"/>
      <c r="F86" s="169"/>
      <c r="G86" s="169"/>
      <c r="H86" s="169"/>
      <c r="I86" s="169"/>
      <c r="J86" s="169"/>
      <c r="K86" s="169"/>
      <c r="L86" s="169"/>
      <c r="M86" s="169"/>
      <c r="N86" s="186"/>
    </row>
  </sheetData>
  <sheetProtection algorithmName="SHA-512" hashValue="hixQ/5KWXv8c0VPHYFF/Vj74fGC1bRM/eTkYTVhEEWKkvpj+xPPiG6H2SJ90F47lEHdC0JaTgd/+Sp4KtH2TAQ==" saltValue="dmjtAMb2Nq9WqyAuUYRF4Q==" spinCount="100000" sheet="1" objects="1" scenarios="1"/>
  <dataConsolidate/>
  <mergeCells count="62">
    <mergeCell ref="B73:N74"/>
    <mergeCell ref="B75:M75"/>
    <mergeCell ref="B57:N58"/>
    <mergeCell ref="B59:N60"/>
    <mergeCell ref="B61:N62"/>
    <mergeCell ref="B63:N63"/>
    <mergeCell ref="B71:N72"/>
    <mergeCell ref="G34:H34"/>
    <mergeCell ref="L34:M34"/>
    <mergeCell ref="A42:A44"/>
    <mergeCell ref="B42:C44"/>
    <mergeCell ref="D42:D44"/>
    <mergeCell ref="E42:F44"/>
    <mergeCell ref="A39:F39"/>
    <mergeCell ref="B40:C40"/>
    <mergeCell ref="E40:F40"/>
    <mergeCell ref="H40:I40"/>
    <mergeCell ref="L40:M40"/>
    <mergeCell ref="G31:H31"/>
    <mergeCell ref="L31:M31"/>
    <mergeCell ref="L32:M32"/>
    <mergeCell ref="G32:H32"/>
    <mergeCell ref="G33:H33"/>
    <mergeCell ref="L33:M33"/>
    <mergeCell ref="G28:H28"/>
    <mergeCell ref="L28:M28"/>
    <mergeCell ref="G29:H29"/>
    <mergeCell ref="L29:M29"/>
    <mergeCell ref="G30:H30"/>
    <mergeCell ref="L30:M30"/>
    <mergeCell ref="J25:K25"/>
    <mergeCell ref="L25:M26"/>
    <mergeCell ref="N25:N26"/>
    <mergeCell ref="G26:H26"/>
    <mergeCell ref="G27:H27"/>
    <mergeCell ref="L27:M27"/>
    <mergeCell ref="A25:A26"/>
    <mergeCell ref="B25:B26"/>
    <mergeCell ref="C25:D25"/>
    <mergeCell ref="E25:F25"/>
    <mergeCell ref="G25:H25"/>
    <mergeCell ref="K10:K11"/>
    <mergeCell ref="L10:M10"/>
    <mergeCell ref="N10:N11"/>
    <mergeCell ref="A22:B22"/>
    <mergeCell ref="A24:N24"/>
    <mergeCell ref="B54:N54"/>
    <mergeCell ref="B6:D6"/>
    <mergeCell ref="E6:F6"/>
    <mergeCell ref="A3:B3"/>
    <mergeCell ref="D3:K3"/>
    <mergeCell ref="L3:N3"/>
    <mergeCell ref="B5:D5"/>
    <mergeCell ref="E5:F5"/>
    <mergeCell ref="B7:K7"/>
    <mergeCell ref="L7:N7"/>
    <mergeCell ref="A9:N9"/>
    <mergeCell ref="A10:A11"/>
    <mergeCell ref="B10:B11"/>
    <mergeCell ref="C10:E10"/>
    <mergeCell ref="F10:I10"/>
    <mergeCell ref="J10:J11"/>
  </mergeCells>
  <conditionalFormatting sqref="G36">
    <cfRule type="expression" dxfId="0" priority="1">
      <formula>"L1=""CARBS"""</formula>
    </cfRule>
  </conditionalFormatting>
  <dataValidations count="13">
    <dataValidation type="list" allowBlank="1" showInputMessage="1" showErrorMessage="1" sqref="L7:M7" xr:uid="{00000000-0002-0000-0700-000000000000}">
      <formula1>#REF!</formula1>
    </dataValidation>
    <dataValidation type="list" allowBlank="1" showInputMessage="1" showErrorMessage="1" promptTitle="Module Details" prompt="Select your module.  If not listed please type details" sqref="B15:B19" xr:uid="{00000000-0002-0000-0700-000001000000}">
      <formula1>INDIRECT(L5)</formula1>
    </dataValidation>
    <dataValidation type="list" allowBlank="1" showInputMessage="1" showErrorMessage="1" promptTitle="Module Details" prompt="Select your module.  If not listed please type details" sqref="B12:B13" xr:uid="{00000000-0002-0000-0700-000002000000}">
      <formula1>INDIRECT(L3)</formula1>
    </dataValidation>
    <dataValidation type="list" allowBlank="1" showInputMessage="1" showErrorMessage="1" sqref="B29" xr:uid="{00000000-0002-0000-0700-000003000000}">
      <formula1>INDIRECT(#REF!)</formula1>
    </dataValidation>
    <dataValidation type="list" allowBlank="1" showInputMessage="1" showErrorMessage="1" sqref="B30:B33" xr:uid="{00000000-0002-0000-0700-000004000000}">
      <formula1>INDIRECT(L5)</formula1>
    </dataValidation>
    <dataValidation type="list" allowBlank="1" showInputMessage="1" showErrorMessage="1" sqref="B27:B28" xr:uid="{00000000-0002-0000-0700-000005000000}">
      <formula1>INDIRECT(L3)</formula1>
    </dataValidation>
    <dataValidation type="list" allowBlank="1" showInputMessage="1" showErrorMessage="1" promptTitle="Module Details" prompt="Select your module.  If not listed please type details" sqref="B20 B14" xr:uid="{00000000-0002-0000-0700-000006000000}">
      <formula1>INDIRECT(#REF!)</formula1>
    </dataValidation>
    <dataValidation type="list" allowBlank="1" showInputMessage="1" showErrorMessage="1" promptTitle="Module Details" prompt="Select your module.  If not listed please type details" sqref="B21" xr:uid="{00000000-0002-0000-0700-000007000000}">
      <formula1>INDIRECT(L10)</formula1>
    </dataValidation>
    <dataValidation type="whole" allowBlank="1" showInputMessage="1" showErrorMessage="1" sqref="C27:C33" xr:uid="{00000000-0002-0000-0700-000008000000}">
      <formula1>0</formula1>
      <formula2>10000</formula2>
    </dataValidation>
    <dataValidation type="whole" allowBlank="1" showInputMessage="1" showErrorMessage="1" sqref="E27:E31 E33 G27 I27:I33 J27 L27" xr:uid="{00000000-0002-0000-0700-000009000000}">
      <formula1>0</formula1>
      <formula2>1000000</formula2>
    </dataValidation>
    <dataValidation type="date" allowBlank="1" showInputMessage="1" showErrorMessage="1" promptTitle="Date Worked" prompt="Enter date worked" sqref="A12:A21" xr:uid="{00000000-0002-0000-0700-00000A000000}">
      <formula1>42948</formula1>
      <formula2>43373</formula2>
    </dataValidation>
    <dataValidation type="date" allowBlank="1" showInputMessage="1" showErrorMessage="1" promptTitle="Date Worked" prompt="Please enter date worked.  If you have worked over the course of a week, please enter the week commencing date, starting on a Monday." sqref="A27:A33" xr:uid="{00000000-0002-0000-0700-00000B000000}">
      <formula1>42948</formula1>
      <formula2>43373</formula2>
    </dataValidation>
    <dataValidation type="decimal" allowBlank="1" showInputMessage="1" showErrorMessage="1" prompt="Enter the number of hours worked" sqref="C12:J21" xr:uid="{00000000-0002-0000-0700-00000C000000}">
      <formula1>0</formula1>
      <formula2>10</formula2>
    </dataValidation>
  </dataValidations>
  <printOptions horizontalCentered="1" verticalCentered="1"/>
  <pageMargins left="0.70866141732283472" right="0.70866141732283472" top="0.74803149606299213" bottom="0.74803149606299213" header="0.31496062992125984" footer="0.31496062992125984"/>
  <pageSetup paperSize="9" scale="55"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t School" xr:uid="{00000000-0002-0000-0700-00000D000000}">
          <x14:formula1>
            <xm:f>'HIDE - Tariffs and Weightings'!$Z$1:$Z$10</xm:f>
          </x14:formula1>
          <xm:sqref>L3:N3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O76"/>
  <sheetViews>
    <sheetView showGridLines="0" topLeftCell="A64" zoomScale="86" zoomScaleNormal="86" zoomScalePageLayoutView="106" workbookViewId="0">
      <selection activeCell="B98" sqref="B98"/>
    </sheetView>
  </sheetViews>
  <sheetFormatPr defaultColWidth="11" defaultRowHeight="15.75" x14ac:dyDescent="0.25"/>
  <cols>
    <col min="1" max="1" width="10.75" style="175" customWidth="1"/>
    <col min="2" max="2" width="11.75" style="175" customWidth="1"/>
    <col min="3" max="3" width="24.25" style="175" customWidth="1"/>
    <col min="4" max="4" width="7.25" style="175" customWidth="1"/>
    <col min="5" max="5" width="9.75" style="175" customWidth="1"/>
    <col min="6" max="6" width="9.25" style="175" customWidth="1"/>
    <col min="7" max="8" width="8.75" style="175" customWidth="1"/>
    <col min="9" max="10" width="9" style="175" customWidth="1"/>
    <col min="11" max="12" width="8.75" style="175" customWidth="1"/>
    <col min="13" max="13" width="5.75" style="175" customWidth="1"/>
    <col min="14" max="14" width="7.25" style="175" customWidth="1"/>
    <col min="15" max="15" width="8.5" style="180" customWidth="1"/>
    <col min="16" max="16384" width="11" style="175"/>
  </cols>
  <sheetData>
    <row r="1" spans="1:15" ht="36.75" customHeight="1" thickBot="1" x14ac:dyDescent="0.4">
      <c r="A1" s="437" t="s">
        <v>598</v>
      </c>
      <c r="B1" s="437"/>
      <c r="C1" s="437"/>
      <c r="D1" s="437"/>
      <c r="E1" s="234"/>
      <c r="F1" s="174"/>
      <c r="H1" s="279"/>
      <c r="I1" s="465" t="s">
        <v>569</v>
      </c>
      <c r="J1" s="466"/>
      <c r="K1" s="466"/>
      <c r="L1" s="467"/>
      <c r="M1" s="562"/>
      <c r="N1" s="563"/>
      <c r="O1" s="564"/>
    </row>
    <row r="2" spans="1:15" ht="3" customHeight="1" thickBot="1" x14ac:dyDescent="0.3">
      <c r="A2" s="176"/>
      <c r="B2" s="176"/>
      <c r="C2" s="176"/>
      <c r="D2" s="177"/>
      <c r="E2" s="177"/>
      <c r="F2" s="174"/>
      <c r="G2" s="174"/>
      <c r="H2" s="174"/>
      <c r="I2" s="174"/>
      <c r="J2" s="174"/>
      <c r="K2" s="174"/>
      <c r="L2" s="174"/>
      <c r="M2" s="174"/>
      <c r="N2" s="174"/>
      <c r="O2" s="178"/>
    </row>
    <row r="3" spans="1:15" ht="16.5" customHeight="1" thickBot="1" x14ac:dyDescent="0.3">
      <c r="A3" s="224" t="s">
        <v>17</v>
      </c>
      <c r="B3" s="597"/>
      <c r="C3" s="598"/>
      <c r="D3" s="598"/>
      <c r="E3" s="598"/>
      <c r="F3" s="598"/>
      <c r="G3" s="599"/>
      <c r="H3" s="438" t="s">
        <v>18</v>
      </c>
      <c r="I3" s="439"/>
      <c r="J3" s="297"/>
      <c r="K3" s="298"/>
      <c r="L3" s="298"/>
      <c r="M3" s="298"/>
      <c r="N3" s="298"/>
      <c r="O3" s="299"/>
    </row>
    <row r="4" spans="1:15" ht="16.5" customHeight="1" thickBot="1" x14ac:dyDescent="0.3">
      <c r="A4" s="225" t="s">
        <v>19</v>
      </c>
      <c r="B4" s="597"/>
      <c r="C4" s="598"/>
      <c r="D4" s="598"/>
      <c r="E4" s="598"/>
      <c r="F4" s="598"/>
      <c r="G4" s="599"/>
      <c r="H4" s="438" t="s">
        <v>20</v>
      </c>
      <c r="I4" s="439"/>
      <c r="J4" s="297"/>
      <c r="K4" s="298"/>
      <c r="L4" s="298"/>
      <c r="M4" s="298"/>
      <c r="N4" s="298"/>
      <c r="O4" s="299"/>
    </row>
    <row r="5" spans="1:15" ht="45.75" customHeight="1" thickBot="1" x14ac:dyDescent="0.3">
      <c r="A5" s="284" t="s">
        <v>21</v>
      </c>
      <c r="B5" s="571" t="s">
        <v>570</v>
      </c>
      <c r="C5" s="572"/>
      <c r="D5" s="572"/>
      <c r="E5" s="572"/>
      <c r="F5" s="572"/>
      <c r="G5" s="572"/>
      <c r="H5" s="572"/>
      <c r="I5" s="572"/>
      <c r="J5" s="572"/>
      <c r="K5" s="572"/>
      <c r="L5" s="573"/>
      <c r="M5" s="574"/>
      <c r="N5" s="575"/>
      <c r="O5" s="576"/>
    </row>
    <row r="6" spans="1:15" s="266" customFormat="1" ht="18.75" customHeight="1" thickBot="1" x14ac:dyDescent="0.35">
      <c r="A6" s="436" t="s">
        <v>558</v>
      </c>
      <c r="B6" s="436"/>
      <c r="C6" s="436"/>
      <c r="D6" s="436"/>
      <c r="E6" s="436"/>
      <c r="F6" s="436"/>
      <c r="G6" s="436"/>
      <c r="H6" s="436"/>
      <c r="I6" s="436"/>
      <c r="J6" s="436"/>
      <c r="K6" s="436"/>
      <c r="L6" s="436"/>
      <c r="M6" s="436"/>
      <c r="N6" s="436"/>
      <c r="O6" s="436"/>
    </row>
    <row r="7" spans="1:15" ht="28.5" customHeight="1" thickBot="1" x14ac:dyDescent="0.3">
      <c r="A7" s="420" t="s">
        <v>389</v>
      </c>
      <c r="B7" s="420" t="s">
        <v>567</v>
      </c>
      <c r="C7" s="443" t="s">
        <v>559</v>
      </c>
      <c r="D7" s="444"/>
      <c r="E7" s="445"/>
      <c r="F7" s="420" t="s">
        <v>608</v>
      </c>
      <c r="G7" s="394" t="s">
        <v>556</v>
      </c>
      <c r="H7" s="449"/>
      <c r="I7" s="449"/>
      <c r="J7" s="395"/>
      <c r="K7" s="420" t="s">
        <v>568</v>
      </c>
      <c r="L7" s="420" t="s">
        <v>387</v>
      </c>
      <c r="M7" s="394" t="s">
        <v>79</v>
      </c>
      <c r="N7" s="395"/>
      <c r="O7" s="420" t="s">
        <v>388</v>
      </c>
    </row>
    <row r="8" spans="1:15" ht="101.25" customHeight="1" thickBot="1" x14ac:dyDescent="0.3">
      <c r="A8" s="421"/>
      <c r="B8" s="421"/>
      <c r="C8" s="446"/>
      <c r="D8" s="447"/>
      <c r="E8" s="448"/>
      <c r="F8" s="421"/>
      <c r="G8" s="261" t="s">
        <v>382</v>
      </c>
      <c r="H8" s="261" t="s">
        <v>560</v>
      </c>
      <c r="I8" s="261" t="s">
        <v>566</v>
      </c>
      <c r="J8" s="261" t="s">
        <v>440</v>
      </c>
      <c r="K8" s="421"/>
      <c r="L8" s="421"/>
      <c r="M8" s="270" t="s">
        <v>409</v>
      </c>
      <c r="N8" s="254" t="s">
        <v>410</v>
      </c>
      <c r="O8" s="421"/>
    </row>
    <row r="9" spans="1:15" s="227" customFormat="1" ht="15" customHeight="1" thickBot="1" x14ac:dyDescent="0.3">
      <c r="A9" s="301"/>
      <c r="B9" s="302"/>
      <c r="C9" s="568"/>
      <c r="D9" s="569"/>
      <c r="E9" s="570"/>
      <c r="F9" s="303"/>
      <c r="G9" s="190"/>
      <c r="H9" s="304"/>
      <c r="I9" s="190"/>
      <c r="J9" s="303"/>
      <c r="K9" s="190"/>
      <c r="L9" s="277">
        <f>IFERROR((SUM(F9:F9)*HLOOKUP($M$1,'HIDE - Tariffs and Weightings'!$A$1:$M$10,10,FALSE)+SUM(G9:K9)),0)</f>
        <v>0</v>
      </c>
      <c r="M9" s="275">
        <f>IFERROR(G9*HLOOKUP($M$1,'HIDE - Tariffs and Weightings'!D:M,2,FALSE)+H9*HLOOKUP($M$1,'HIDE - Tariffs and Weightings'!D:M,3,FALSE)+I9*HLOOKUP($M$1,'HIDE - Tariffs and Weightings'!D:M,5,FALSE)+J9*HLOOKUP($M$1,'HIDE - Tariffs and Weightings'!D:M,4,FALSE),0)</f>
        <v>0</v>
      </c>
      <c r="N9" s="275">
        <f>IFERROR(($K9*HLOOKUP($M$1,'HIDE - Tariffs and Weightings'!D:M,'HIDE - Tariffs and Weightings'!Q$6,FALSE)),0)</f>
        <v>0</v>
      </c>
      <c r="O9" s="275">
        <f>SUM(L9:N9)</f>
        <v>0</v>
      </c>
    </row>
    <row r="10" spans="1:15" s="227" customFormat="1" ht="15" customHeight="1" thickBot="1" x14ac:dyDescent="0.3">
      <c r="A10" s="305"/>
      <c r="B10" s="306"/>
      <c r="C10" s="565"/>
      <c r="D10" s="566"/>
      <c r="E10" s="567"/>
      <c r="F10" s="307"/>
      <c r="G10" s="191"/>
      <c r="H10" s="308"/>
      <c r="I10" s="191"/>
      <c r="J10" s="307"/>
      <c r="K10" s="191"/>
      <c r="L10" s="277">
        <f>IFERROR((SUM(F10:F10)*HLOOKUP($M$1,'HIDE - Tariffs and Weightings'!$A$1:$M$10,10,FALSE)+SUM(G10:K10)),0)</f>
        <v>0</v>
      </c>
      <c r="M10" s="276">
        <f>IFERROR(G10*HLOOKUP($M$1,'HIDE - Tariffs and Weightings'!D:M,2,FALSE)+H10*HLOOKUP($M$1,'HIDE - Tariffs and Weightings'!D:M,3,FALSE)+I10*HLOOKUP($M$1,'HIDE - Tariffs and Weightings'!D:M,5,FALSE)+J10*HLOOKUP($M$1,'HIDE - Tariffs and Weightings'!D:M,4,FALSE),0)</f>
        <v>0</v>
      </c>
      <c r="N10" s="276">
        <f>IFERROR(($K10*HLOOKUP($M$1,'HIDE - Tariffs and Weightings'!D:M,'HIDE - Tariffs and Weightings'!Q$6,FALSE)),0)</f>
        <v>0</v>
      </c>
      <c r="O10" s="276">
        <f t="shared" ref="O10:O16" si="0">SUM(L10:N10)</f>
        <v>0</v>
      </c>
    </row>
    <row r="11" spans="1:15" s="227" customFormat="1" ht="15" customHeight="1" thickBot="1" x14ac:dyDescent="0.3">
      <c r="A11" s="305"/>
      <c r="B11" s="306"/>
      <c r="C11" s="565"/>
      <c r="D11" s="566"/>
      <c r="E11" s="567"/>
      <c r="F11" s="307"/>
      <c r="G11" s="191"/>
      <c r="H11" s="308"/>
      <c r="I11" s="191"/>
      <c r="J11" s="307"/>
      <c r="K11" s="191"/>
      <c r="L11" s="277">
        <f>IFERROR((SUM(F11:F11)*HLOOKUP($M$1,'HIDE - Tariffs and Weightings'!$A$1:$M$10,10,FALSE)+SUM(G11:K11)),0)</f>
        <v>0</v>
      </c>
      <c r="M11" s="276">
        <f>IFERROR(G11*HLOOKUP($M$1,'HIDE - Tariffs and Weightings'!D:M,2,FALSE)+H11*HLOOKUP($M$1,'HIDE - Tariffs and Weightings'!D:M,3,FALSE)+I11*HLOOKUP($M$1,'HIDE - Tariffs and Weightings'!D:M,5,FALSE)+J11*HLOOKUP($M$1,'HIDE - Tariffs and Weightings'!D:M,4,FALSE),0)</f>
        <v>0</v>
      </c>
      <c r="N11" s="276">
        <f>IFERROR(($K11*HLOOKUP($M$1,'HIDE - Tariffs and Weightings'!D:M,'HIDE - Tariffs and Weightings'!Q$6,FALSE)),0)</f>
        <v>0</v>
      </c>
      <c r="O11" s="276">
        <f t="shared" si="0"/>
        <v>0</v>
      </c>
    </row>
    <row r="12" spans="1:15" s="227" customFormat="1" ht="15" customHeight="1" thickBot="1" x14ac:dyDescent="0.3">
      <c r="A12" s="305"/>
      <c r="B12" s="306"/>
      <c r="C12" s="565"/>
      <c r="D12" s="566"/>
      <c r="E12" s="567"/>
      <c r="F12" s="307"/>
      <c r="G12" s="191"/>
      <c r="H12" s="308"/>
      <c r="I12" s="191"/>
      <c r="J12" s="307"/>
      <c r="K12" s="191"/>
      <c r="L12" s="277">
        <f>IFERROR((SUM(F12:F12)*HLOOKUP($M$1,'HIDE - Tariffs and Weightings'!$A$1:$M$10,10,FALSE)+SUM(G12:K12)),0)</f>
        <v>0</v>
      </c>
      <c r="M12" s="276">
        <f>IFERROR(G12*HLOOKUP($M$1,'HIDE - Tariffs and Weightings'!D:M,2,FALSE)+H12*HLOOKUP($M$1,'HIDE - Tariffs and Weightings'!D:M,3,FALSE)+I12*HLOOKUP($M$1,'HIDE - Tariffs and Weightings'!D:M,5,FALSE)+J12*HLOOKUP($M$1,'HIDE - Tariffs and Weightings'!D:M,4,FALSE),0)</f>
        <v>0</v>
      </c>
      <c r="N12" s="276">
        <f>IFERROR(($K12*HLOOKUP($M$1,'HIDE - Tariffs and Weightings'!D:M,'HIDE - Tariffs and Weightings'!Q$6,FALSE)),0)</f>
        <v>0</v>
      </c>
      <c r="O12" s="276">
        <f t="shared" si="0"/>
        <v>0</v>
      </c>
    </row>
    <row r="13" spans="1:15" s="227" customFormat="1" ht="15" customHeight="1" thickBot="1" x14ac:dyDescent="0.3">
      <c r="A13" s="191"/>
      <c r="B13" s="306"/>
      <c r="C13" s="565"/>
      <c r="D13" s="566"/>
      <c r="E13" s="567"/>
      <c r="F13" s="307"/>
      <c r="G13" s="191"/>
      <c r="H13" s="308"/>
      <c r="I13" s="191"/>
      <c r="J13" s="307"/>
      <c r="K13" s="191"/>
      <c r="L13" s="277">
        <f>IFERROR((SUM(F13:F13)*HLOOKUP($M$1,'HIDE - Tariffs and Weightings'!$A$1:$M$10,10,FALSE)+SUM(G13:K13)),0)</f>
        <v>0</v>
      </c>
      <c r="M13" s="276">
        <f>IFERROR(G13*HLOOKUP($M$1,'HIDE - Tariffs and Weightings'!D:M,2,FALSE)+H13*HLOOKUP($M$1,'HIDE - Tariffs and Weightings'!D:M,3,FALSE)+I13*HLOOKUP($M$1,'HIDE - Tariffs and Weightings'!D:M,5,FALSE)+J13*HLOOKUP($M$1,'HIDE - Tariffs and Weightings'!D:M,4,FALSE),0)</f>
        <v>0</v>
      </c>
      <c r="N13" s="276">
        <f>IFERROR(($K13*HLOOKUP($M$1,'HIDE - Tariffs and Weightings'!D:M,'HIDE - Tariffs and Weightings'!Q$6,FALSE)),0)</f>
        <v>0</v>
      </c>
      <c r="O13" s="276">
        <f t="shared" si="0"/>
        <v>0</v>
      </c>
    </row>
    <row r="14" spans="1:15" s="227" customFormat="1" ht="15" customHeight="1" thickBot="1" x14ac:dyDescent="0.3">
      <c r="A14" s="191"/>
      <c r="B14" s="306"/>
      <c r="C14" s="565"/>
      <c r="D14" s="566"/>
      <c r="E14" s="567"/>
      <c r="F14" s="307"/>
      <c r="G14" s="191"/>
      <c r="H14" s="308"/>
      <c r="I14" s="191"/>
      <c r="J14" s="307"/>
      <c r="K14" s="191"/>
      <c r="L14" s="277">
        <f>IFERROR((SUM(F14:F14)*HLOOKUP($M$1,'HIDE - Tariffs and Weightings'!$A$1:$M$10,10,FALSE)+SUM(G14:K14)),0)</f>
        <v>0</v>
      </c>
      <c r="M14" s="276">
        <f>IFERROR(G14*HLOOKUP($M$1,'HIDE - Tariffs and Weightings'!D:M,2,FALSE)+H14*HLOOKUP($M$1,'HIDE - Tariffs and Weightings'!D:M,3,FALSE)+I14*HLOOKUP($M$1,'HIDE - Tariffs and Weightings'!D:M,5,FALSE)+J14*HLOOKUP($M$1,'HIDE - Tariffs and Weightings'!D:M,4,FALSE),0)</f>
        <v>0</v>
      </c>
      <c r="N14" s="276">
        <f>IFERROR(($K14*HLOOKUP($M$1,'HIDE - Tariffs and Weightings'!D:M,'HIDE - Tariffs and Weightings'!Q$6,FALSE)),0)</f>
        <v>0</v>
      </c>
      <c r="O14" s="276">
        <f t="shared" si="0"/>
        <v>0</v>
      </c>
    </row>
    <row r="15" spans="1:15" s="227" customFormat="1" ht="15" customHeight="1" thickBot="1" x14ac:dyDescent="0.3">
      <c r="A15" s="191"/>
      <c r="B15" s="306"/>
      <c r="C15" s="565"/>
      <c r="D15" s="566"/>
      <c r="E15" s="567"/>
      <c r="F15" s="307"/>
      <c r="G15" s="191"/>
      <c r="H15" s="308"/>
      <c r="I15" s="309"/>
      <c r="J15" s="307"/>
      <c r="K15" s="191"/>
      <c r="L15" s="277">
        <f>IFERROR((SUM(F15:F15)*HLOOKUP($M$1,'HIDE - Tariffs and Weightings'!$A$1:$M$10,10,FALSE)+SUM(G15:K15)),0)</f>
        <v>0</v>
      </c>
      <c r="M15" s="276">
        <f>IFERROR(G15*HLOOKUP($M$1,'HIDE - Tariffs and Weightings'!D:M,2,FALSE)+H15*HLOOKUP($M$1,'HIDE - Tariffs and Weightings'!D:M,3,FALSE)+I15*HLOOKUP($M$1,'HIDE - Tariffs and Weightings'!D:M,5,FALSE)+J15*HLOOKUP($M$1,'HIDE - Tariffs and Weightings'!D:M,4,FALSE),0)</f>
        <v>0</v>
      </c>
      <c r="N15" s="276">
        <f>IFERROR(($K15*HLOOKUP($M$1,'HIDE - Tariffs and Weightings'!D:M,'HIDE - Tariffs and Weightings'!Q$6,FALSE)),0)</f>
        <v>0</v>
      </c>
      <c r="O15" s="276">
        <f t="shared" si="0"/>
        <v>0</v>
      </c>
    </row>
    <row r="16" spans="1:15" s="227" customFormat="1" ht="15" customHeight="1" thickBot="1" x14ac:dyDescent="0.3">
      <c r="A16" s="192"/>
      <c r="B16" s="310"/>
      <c r="C16" s="591"/>
      <c r="D16" s="600"/>
      <c r="E16" s="592"/>
      <c r="F16" s="311"/>
      <c r="G16" s="192"/>
      <c r="H16" s="312"/>
      <c r="I16" s="192"/>
      <c r="J16" s="311"/>
      <c r="K16" s="192"/>
      <c r="L16" s="277">
        <f>IFERROR((SUM(F16:F16)*HLOOKUP($M$1,'HIDE - Tariffs and Weightings'!$A$1:$M$10,10,FALSE)+SUM(G16:K16)),0)</f>
        <v>0</v>
      </c>
      <c r="M16" s="278">
        <f>IFERROR(G16*HLOOKUP($M$1,'HIDE - Tariffs and Weightings'!D:M,2,FALSE)+H16*HLOOKUP($M$1,'HIDE - Tariffs and Weightings'!D:M,3,FALSE)+I16*HLOOKUP($M$1,'HIDE - Tariffs and Weightings'!D:M,5,FALSE)+J16*HLOOKUP($M$1,'HIDE - Tariffs and Weightings'!D:M,4,FALSE),0)</f>
        <v>0</v>
      </c>
      <c r="N16" s="278">
        <f>IFERROR(($K16*HLOOKUP($M$1,'HIDE - Tariffs and Weightings'!D:M,'HIDE - Tariffs and Weightings'!Q$6,FALSE)),0)</f>
        <v>0</v>
      </c>
      <c r="O16" s="278">
        <f t="shared" si="0"/>
        <v>0</v>
      </c>
    </row>
    <row r="17" spans="1:15" ht="13.5" customHeight="1" thickBot="1" x14ac:dyDescent="0.3">
      <c r="A17" s="476"/>
      <c r="B17" s="476"/>
      <c r="C17" s="476"/>
      <c r="D17" s="476"/>
      <c r="E17" s="476"/>
      <c r="F17" s="476"/>
      <c r="G17" s="228">
        <f t="shared" ref="G17:O17" si="1">SUM(G9:G16)</f>
        <v>0</v>
      </c>
      <c r="H17" s="252">
        <f t="shared" si="1"/>
        <v>0</v>
      </c>
      <c r="I17" s="252">
        <f t="shared" si="1"/>
        <v>0</v>
      </c>
      <c r="J17" s="252">
        <f t="shared" si="1"/>
        <v>0</v>
      </c>
      <c r="K17" s="252">
        <f t="shared" si="1"/>
        <v>0</v>
      </c>
      <c r="L17" s="228">
        <f t="shared" si="1"/>
        <v>0</v>
      </c>
      <c r="M17" s="296">
        <f t="shared" si="1"/>
        <v>0</v>
      </c>
      <c r="N17" s="228">
        <f t="shared" si="1"/>
        <v>0</v>
      </c>
      <c r="O17" s="228">
        <f t="shared" si="1"/>
        <v>0</v>
      </c>
    </row>
    <row r="18" spans="1:15" ht="18.75" customHeight="1" thickBot="1" x14ac:dyDescent="0.3">
      <c r="A18" s="436" t="s">
        <v>553</v>
      </c>
      <c r="B18" s="436"/>
      <c r="C18" s="436"/>
      <c r="D18" s="436"/>
      <c r="E18" s="436"/>
      <c r="F18" s="436"/>
      <c r="G18" s="436"/>
      <c r="H18" s="436"/>
      <c r="I18" s="436"/>
      <c r="J18" s="436"/>
      <c r="K18" s="436"/>
      <c r="L18" s="436"/>
      <c r="M18" s="436"/>
      <c r="N18" s="436"/>
      <c r="O18" s="436"/>
    </row>
    <row r="19" spans="1:15" ht="29.25" customHeight="1" thickBot="1" x14ac:dyDescent="0.3">
      <c r="A19" s="420" t="s">
        <v>389</v>
      </c>
      <c r="B19" s="420" t="s">
        <v>567</v>
      </c>
      <c r="C19" s="443" t="s">
        <v>559</v>
      </c>
      <c r="D19" s="444"/>
      <c r="E19" s="445"/>
      <c r="F19" s="420" t="s">
        <v>608</v>
      </c>
      <c r="G19" s="394" t="s">
        <v>555</v>
      </c>
      <c r="H19" s="449"/>
      <c r="I19" s="449"/>
      <c r="J19" s="255"/>
      <c r="K19" s="259"/>
      <c r="L19" s="445" t="s">
        <v>387</v>
      </c>
      <c r="M19" s="394" t="s">
        <v>79</v>
      </c>
      <c r="N19" s="395"/>
      <c r="O19" s="420" t="s">
        <v>388</v>
      </c>
    </row>
    <row r="20" spans="1:15" ht="120.75" thickBot="1" x14ac:dyDescent="0.3">
      <c r="A20" s="421"/>
      <c r="B20" s="421"/>
      <c r="C20" s="446"/>
      <c r="D20" s="447"/>
      <c r="E20" s="448"/>
      <c r="F20" s="421"/>
      <c r="G20" s="254" t="s">
        <v>382</v>
      </c>
      <c r="H20" s="261" t="s">
        <v>442</v>
      </c>
      <c r="I20" s="267" t="s">
        <v>441</v>
      </c>
      <c r="J20" s="256"/>
      <c r="K20" s="226"/>
      <c r="L20" s="469"/>
      <c r="M20" s="394" t="s">
        <v>409</v>
      </c>
      <c r="N20" s="395"/>
      <c r="O20" s="421"/>
    </row>
    <row r="21" spans="1:15" s="227" customFormat="1" ht="15" customHeight="1" thickBot="1" x14ac:dyDescent="0.3">
      <c r="A21" s="302"/>
      <c r="B21" s="302"/>
      <c r="C21" s="568"/>
      <c r="D21" s="569"/>
      <c r="E21" s="570"/>
      <c r="F21" s="303"/>
      <c r="G21" s="190"/>
      <c r="H21" s="190"/>
      <c r="I21" s="304"/>
      <c r="J21" s="257"/>
      <c r="K21" s="326"/>
      <c r="L21" s="223">
        <f>IFERROR((SUM(G21:I21)*HLOOKUP($M$1,'HIDE - Tariffs and Weightings'!$A$1:$M$10,10,FALSE)+SUM(K21:K21)),0)</f>
        <v>0</v>
      </c>
      <c r="M21" s="422">
        <f>IFERROR(G21*HLOOKUP($M$1,'HIDE - Tariffs and Weightings'!D:M,7,FALSE)+H21*HLOOKUP($M$1,'HIDE - Tariffs and Weightings'!D:M,9,FALSE)+I21*HLOOKUP($M$1,'HIDE - Tariffs and Weightings'!D:M,8,FALSE),0)</f>
        <v>0</v>
      </c>
      <c r="N21" s="423"/>
      <c r="O21" s="179">
        <f>SUM(L21:N21)</f>
        <v>0</v>
      </c>
    </row>
    <row r="22" spans="1:15" s="227" customFormat="1" ht="15" customHeight="1" thickBot="1" x14ac:dyDescent="0.3">
      <c r="A22" s="306"/>
      <c r="B22" s="306"/>
      <c r="C22" s="565"/>
      <c r="D22" s="566"/>
      <c r="E22" s="567"/>
      <c r="F22" s="280"/>
      <c r="G22" s="191"/>
      <c r="H22" s="191"/>
      <c r="I22" s="308"/>
      <c r="J22" s="257"/>
      <c r="K22" s="326"/>
      <c r="L22" s="223">
        <f>IFERROR((SUM(G22:I22)*HLOOKUP($M$1,'HIDE - Tariffs and Weightings'!$A$1:$M$10,10,FALSE)+SUM(K22:K22)),0)</f>
        <v>0</v>
      </c>
      <c r="M22" s="422">
        <f>IFERROR(G22*HLOOKUP($M$1,'HIDE - Tariffs and Weightings'!D:M,7,FALSE)+H22*HLOOKUP($M$1,'HIDE - Tariffs and Weightings'!D:M,9,FALSE)+I22*HLOOKUP($M$1,'HIDE - Tariffs and Weightings'!D:M,8,FALSE),0)</f>
        <v>0</v>
      </c>
      <c r="N22" s="423"/>
      <c r="O22" s="179">
        <f>SUM(L22:N22)</f>
        <v>0</v>
      </c>
    </row>
    <row r="23" spans="1:15" s="227" customFormat="1" ht="15" customHeight="1" thickBot="1" x14ac:dyDescent="0.3">
      <c r="A23" s="308"/>
      <c r="B23" s="306"/>
      <c r="C23" s="565"/>
      <c r="D23" s="566"/>
      <c r="E23" s="567"/>
      <c r="F23" s="280"/>
      <c r="G23" s="191"/>
      <c r="H23" s="191"/>
      <c r="I23" s="308"/>
      <c r="J23" s="257"/>
      <c r="K23" s="326"/>
      <c r="L23" s="223">
        <f>IFERROR((SUM(G23:I23)*HLOOKUP($M$1,'HIDE - Tariffs and Weightings'!$A$1:$M$10,10,FALSE)+SUM(K23:K23)),0)</f>
        <v>0</v>
      </c>
      <c r="M23" s="422">
        <f>IFERROR(G23*HLOOKUP($M$1,'HIDE - Tariffs and Weightings'!D:M,7,FALSE)+H23*HLOOKUP($M$1,'HIDE - Tariffs and Weightings'!D:M,9,FALSE)+I23*HLOOKUP($M$1,'HIDE - Tariffs and Weightings'!D:M,8,FALSE),0)</f>
        <v>0</v>
      </c>
      <c r="N23" s="423"/>
      <c r="O23" s="179">
        <f>SUM(L23:N23)</f>
        <v>0</v>
      </c>
    </row>
    <row r="24" spans="1:15" s="227" customFormat="1" ht="15" customHeight="1" thickBot="1" x14ac:dyDescent="0.3">
      <c r="A24" s="308"/>
      <c r="B24" s="306"/>
      <c r="C24" s="565"/>
      <c r="D24" s="566"/>
      <c r="E24" s="567"/>
      <c r="F24" s="280"/>
      <c r="G24" s="191"/>
      <c r="H24" s="191"/>
      <c r="I24" s="308"/>
      <c r="J24" s="257"/>
      <c r="K24" s="326"/>
      <c r="L24" s="223">
        <f>IFERROR((SUM(G24:I24)*HLOOKUP($M$1,'HIDE - Tariffs and Weightings'!$A$1:$M$10,10,FALSE)+SUM(K24:K24)),0)</f>
        <v>0</v>
      </c>
      <c r="M24" s="422">
        <f>IFERROR(G24*HLOOKUP($M$1,'HIDE - Tariffs and Weightings'!D:M,7,FALSE)+H24*HLOOKUP($M$1,'HIDE - Tariffs and Weightings'!D:M,9,FALSE)+I24*HLOOKUP($M$1,'HIDE - Tariffs and Weightings'!D:M,8,FALSE),0)</f>
        <v>0</v>
      </c>
      <c r="N24" s="423"/>
      <c r="O24" s="179">
        <f>SUM(L24:N24)</f>
        <v>0</v>
      </c>
    </row>
    <row r="25" spans="1:15" s="227" customFormat="1" ht="15" customHeight="1" thickBot="1" x14ac:dyDescent="0.3">
      <c r="A25" s="312"/>
      <c r="B25" s="310"/>
      <c r="C25" s="591"/>
      <c r="D25" s="600"/>
      <c r="E25" s="592"/>
      <c r="F25" s="281"/>
      <c r="G25" s="192"/>
      <c r="H25" s="192"/>
      <c r="I25" s="312"/>
      <c r="J25" s="257"/>
      <c r="K25" s="326"/>
      <c r="L25" s="223">
        <f>IFERROR((SUM(G25:I25)*HLOOKUP($M$1,'HIDE - Tariffs and Weightings'!$A$1:$M$10,10,FALSE)+SUM(K25:K25)),0)</f>
        <v>0</v>
      </c>
      <c r="M25" s="422">
        <f>IFERROR(G25*HLOOKUP($M$1,'HIDE - Tariffs and Weightings'!D:M,7,FALSE)+H25*HLOOKUP($M$1,'HIDE - Tariffs and Weightings'!D:M,9,FALSE)+I25*HLOOKUP($M$1,'HIDE - Tariffs and Weightings'!D:M,8,FALSE),0)</f>
        <v>0</v>
      </c>
      <c r="N25" s="423"/>
      <c r="O25" s="179">
        <f>SUM(L25:N25)</f>
        <v>0</v>
      </c>
    </row>
    <row r="26" spans="1:15" ht="13.5" customHeight="1" thickBot="1" x14ac:dyDescent="0.3">
      <c r="A26" s="468"/>
      <c r="B26" s="468"/>
      <c r="C26" s="468"/>
      <c r="D26" s="468"/>
      <c r="E26" s="468"/>
      <c r="F26" s="468"/>
      <c r="G26" s="228">
        <f>SUM(G21:G25)</f>
        <v>0</v>
      </c>
      <c r="H26" s="228">
        <f>SUM(H21:H25)</f>
        <v>0</v>
      </c>
      <c r="I26" s="295">
        <f>SUM(I21:I25)</f>
        <v>0</v>
      </c>
      <c r="J26" s="258"/>
      <c r="K26" s="260"/>
      <c r="L26" s="296">
        <f>SUM(L21:L25)</f>
        <v>0</v>
      </c>
      <c r="M26" s="428">
        <f>SUM(M21:M25)</f>
        <v>0</v>
      </c>
      <c r="N26" s="429"/>
      <c r="O26" s="228">
        <f>SUM(O21:O25)</f>
        <v>0</v>
      </c>
    </row>
    <row r="27" spans="1:15" s="266" customFormat="1" ht="16.5" customHeight="1" thickBot="1" x14ac:dyDescent="0.35">
      <c r="A27" s="285" t="s">
        <v>554</v>
      </c>
      <c r="B27" s="285"/>
      <c r="C27" s="285"/>
      <c r="D27" s="285"/>
      <c r="E27" s="285"/>
      <c r="F27" s="285"/>
      <c r="G27" s="285"/>
      <c r="H27" s="285"/>
      <c r="I27" s="285"/>
      <c r="J27" s="285"/>
      <c r="K27" s="285"/>
      <c r="L27" s="285"/>
      <c r="M27" s="285"/>
      <c r="N27" s="285"/>
      <c r="O27" s="285"/>
    </row>
    <row r="28" spans="1:15" s="227" customFormat="1" ht="44.25" customHeight="1" thickBot="1" x14ac:dyDescent="0.3">
      <c r="A28" s="420" t="s">
        <v>394</v>
      </c>
      <c r="B28" s="443" t="s">
        <v>559</v>
      </c>
      <c r="C28" s="445"/>
      <c r="D28" s="460" t="s">
        <v>565</v>
      </c>
      <c r="E28" s="461"/>
      <c r="F28" s="394" t="s">
        <v>571</v>
      </c>
      <c r="G28" s="395"/>
      <c r="H28" s="394" t="s">
        <v>557</v>
      </c>
      <c r="I28" s="395"/>
      <c r="J28" s="254" t="s">
        <v>398</v>
      </c>
      <c r="K28" s="394" t="s">
        <v>401</v>
      </c>
      <c r="L28" s="395"/>
      <c r="M28" s="424" t="s">
        <v>563</v>
      </c>
      <c r="N28" s="425"/>
      <c r="O28" s="420" t="s">
        <v>23</v>
      </c>
    </row>
    <row r="29" spans="1:15" ht="65.25" customHeight="1" thickBot="1" x14ac:dyDescent="0.3">
      <c r="A29" s="421"/>
      <c r="B29" s="446"/>
      <c r="C29" s="448"/>
      <c r="D29" s="251" t="s">
        <v>564</v>
      </c>
      <c r="E29" s="235" t="s">
        <v>393</v>
      </c>
      <c r="F29" s="253" t="s">
        <v>396</v>
      </c>
      <c r="G29" s="253" t="s">
        <v>414</v>
      </c>
      <c r="H29" s="586" t="s">
        <v>411</v>
      </c>
      <c r="I29" s="587"/>
      <c r="J29" s="235" t="s">
        <v>551</v>
      </c>
      <c r="K29" s="235" t="s">
        <v>561</v>
      </c>
      <c r="L29" s="235" t="s">
        <v>562</v>
      </c>
      <c r="M29" s="426"/>
      <c r="N29" s="427"/>
      <c r="O29" s="421"/>
    </row>
    <row r="30" spans="1:15" s="227" customFormat="1" ht="15" customHeight="1" thickBot="1" x14ac:dyDescent="0.3">
      <c r="A30" s="302"/>
      <c r="B30" s="568"/>
      <c r="C30" s="570"/>
      <c r="D30" s="313"/>
      <c r="E30" s="314"/>
      <c r="F30" s="315"/>
      <c r="G30" s="315"/>
      <c r="H30" s="582"/>
      <c r="I30" s="583"/>
      <c r="J30" s="315"/>
      <c r="K30" s="315"/>
      <c r="L30" s="315"/>
      <c r="M30" s="584"/>
      <c r="N30" s="585"/>
      <c r="O30" s="179">
        <f>((D30*E30)/5)+((F30*G30)/4000)+(H30*0.25)+J30+K30+L30+N30</f>
        <v>0</v>
      </c>
    </row>
    <row r="31" spans="1:15" s="227" customFormat="1" ht="15" customHeight="1" thickBot="1" x14ac:dyDescent="0.3">
      <c r="A31" s="316"/>
      <c r="B31" s="565"/>
      <c r="C31" s="567"/>
      <c r="D31" s="317"/>
      <c r="E31" s="318"/>
      <c r="F31" s="319"/>
      <c r="G31" s="319"/>
      <c r="H31" s="578"/>
      <c r="I31" s="579"/>
      <c r="J31" s="319"/>
      <c r="K31" s="319"/>
      <c r="L31" s="319"/>
      <c r="M31" s="580"/>
      <c r="N31" s="581"/>
      <c r="O31" s="179">
        <f>((D31*E31)/5)+((F31*G31)/4000)+(H31*0.25)+J31+K31+L31+N31</f>
        <v>0</v>
      </c>
    </row>
    <row r="32" spans="1:15" s="227" customFormat="1" ht="15" customHeight="1" thickBot="1" x14ac:dyDescent="0.3">
      <c r="A32" s="308"/>
      <c r="B32" s="565"/>
      <c r="C32" s="567"/>
      <c r="D32" s="317"/>
      <c r="E32" s="318"/>
      <c r="F32" s="319"/>
      <c r="G32" s="319"/>
      <c r="H32" s="578"/>
      <c r="I32" s="579"/>
      <c r="J32" s="319"/>
      <c r="K32" s="319"/>
      <c r="L32" s="319"/>
      <c r="M32" s="580"/>
      <c r="N32" s="581"/>
      <c r="O32" s="179">
        <f>((D32*E32)/5)+((F32*G32)/4000)+(H32*0.25)+J32+K32+L32+N32</f>
        <v>0</v>
      </c>
    </row>
    <row r="33" spans="1:15" s="227" customFormat="1" ht="15" customHeight="1" thickBot="1" x14ac:dyDescent="0.3">
      <c r="A33" s="308"/>
      <c r="B33" s="565"/>
      <c r="C33" s="567"/>
      <c r="D33" s="320"/>
      <c r="E33" s="321"/>
      <c r="F33" s="319"/>
      <c r="G33" s="319"/>
      <c r="H33" s="578"/>
      <c r="I33" s="579"/>
      <c r="J33" s="319"/>
      <c r="K33" s="319"/>
      <c r="L33" s="319"/>
      <c r="M33" s="580"/>
      <c r="N33" s="581"/>
      <c r="O33" s="179">
        <f>((D33*E33)/5)+((F33*G33)/4000)+(H33*0.25)+J33+K33+L33+N33</f>
        <v>0</v>
      </c>
    </row>
    <row r="34" spans="1:15" s="227" customFormat="1" ht="15" customHeight="1" thickBot="1" x14ac:dyDescent="0.3">
      <c r="A34" s="312"/>
      <c r="B34" s="591"/>
      <c r="C34" s="592"/>
      <c r="D34" s="322"/>
      <c r="E34" s="323"/>
      <c r="F34" s="324"/>
      <c r="G34" s="324"/>
      <c r="H34" s="593"/>
      <c r="I34" s="594"/>
      <c r="J34" s="325"/>
      <c r="K34" s="325"/>
      <c r="L34" s="325"/>
      <c r="M34" s="595"/>
      <c r="N34" s="596"/>
      <c r="O34" s="179">
        <f>((D34*E34)/5)+((F34*G34)/4000)+(H34*0.25)+J34+K34+L34+N34</f>
        <v>0</v>
      </c>
    </row>
    <row r="35" spans="1:15" ht="13.5" customHeight="1" thickBot="1" x14ac:dyDescent="0.3">
      <c r="A35" s="286"/>
      <c r="B35" s="286"/>
      <c r="C35" s="286"/>
      <c r="D35" s="228">
        <f>SUM(D30:D34)</f>
        <v>0</v>
      </c>
      <c r="E35" s="228">
        <f>SUM(E30:E34)</f>
        <v>0</v>
      </c>
      <c r="F35" s="228">
        <f>SUM(F30:F34)</f>
        <v>0</v>
      </c>
      <c r="G35" s="228">
        <f>SUM(G30:G34)</f>
        <v>0</v>
      </c>
      <c r="H35" s="406">
        <f>SUM(H30:H34)</f>
        <v>0</v>
      </c>
      <c r="I35" s="407"/>
      <c r="J35" s="228">
        <f>SUM(J30:J34)</f>
        <v>0</v>
      </c>
      <c r="K35" s="228">
        <f>SUM(K30:K34)</f>
        <v>0</v>
      </c>
      <c r="L35" s="228">
        <f>SUM(L30:L34)</f>
        <v>0</v>
      </c>
      <c r="M35" s="406">
        <f>SUM(N30:N34)</f>
        <v>0</v>
      </c>
      <c r="N35" s="407"/>
      <c r="O35" s="228">
        <f>SUM(O30:O34)</f>
        <v>0</v>
      </c>
    </row>
    <row r="36" spans="1:15" s="227" customFormat="1" ht="21" customHeight="1" thickBot="1" x14ac:dyDescent="0.3">
      <c r="A36" s="405" t="s">
        <v>572</v>
      </c>
      <c r="B36" s="405"/>
      <c r="C36" s="405"/>
      <c r="D36" s="405"/>
      <c r="E36" s="405"/>
      <c r="F36" s="405"/>
      <c r="G36" s="405"/>
      <c r="H36" s="405"/>
      <c r="I36" s="405"/>
      <c r="J36" s="405"/>
      <c r="K36" s="405"/>
      <c r="L36" s="405"/>
      <c r="M36" s="405"/>
      <c r="N36" s="405"/>
      <c r="O36" s="405"/>
    </row>
    <row r="37" spans="1:15" s="227" customFormat="1" ht="30" customHeight="1" thickBot="1" x14ac:dyDescent="0.3">
      <c r="A37" s="289" t="s">
        <v>25</v>
      </c>
      <c r="B37" s="588"/>
      <c r="C37" s="589"/>
      <c r="D37" s="589"/>
      <c r="E37" s="589"/>
      <c r="F37" s="590"/>
      <c r="G37" s="290" t="s">
        <v>26</v>
      </c>
      <c r="H37" s="588"/>
      <c r="I37" s="590"/>
      <c r="J37" s="287"/>
      <c r="L37" s="410" t="s">
        <v>407</v>
      </c>
      <c r="M37" s="411"/>
      <c r="N37" s="412"/>
      <c r="O37" s="291">
        <f>K17+N17+L35</f>
        <v>0</v>
      </c>
    </row>
    <row r="38" spans="1:15" s="227" customFormat="1" thickBot="1" x14ac:dyDescent="0.3">
      <c r="A38" s="292" t="s">
        <v>420</v>
      </c>
      <c r="B38" s="292"/>
      <c r="C38" s="292"/>
      <c r="D38" s="288"/>
      <c r="E38" s="288"/>
      <c r="F38" s="288"/>
      <c r="G38" s="288"/>
      <c r="H38" s="288"/>
      <c r="I38" s="288"/>
      <c r="J38" s="288"/>
      <c r="K38" s="288"/>
      <c r="L38" s="288"/>
      <c r="M38" s="288"/>
      <c r="N38" s="288"/>
      <c r="O38" s="288"/>
    </row>
    <row r="39" spans="1:15" s="227" customFormat="1" ht="30" customHeight="1" thickBot="1" x14ac:dyDescent="0.3">
      <c r="A39" s="293" t="s">
        <v>419</v>
      </c>
      <c r="B39" s="588"/>
      <c r="C39" s="589"/>
      <c r="D39" s="589"/>
      <c r="E39" s="589"/>
      <c r="F39" s="590"/>
      <c r="G39" s="290" t="s">
        <v>26</v>
      </c>
      <c r="H39" s="588"/>
      <c r="I39" s="590"/>
      <c r="J39" s="288"/>
      <c r="K39" s="288"/>
      <c r="L39" s="410" t="s">
        <v>408</v>
      </c>
      <c r="M39" s="411"/>
      <c r="N39" s="412"/>
      <c r="O39" s="294">
        <f>O17+O26+O35-O37</f>
        <v>0</v>
      </c>
    </row>
    <row r="40" spans="1:15" s="227" customFormat="1" ht="7.5" customHeight="1" thickBot="1" x14ac:dyDescent="0.3">
      <c r="A40" s="288"/>
      <c r="B40" s="288"/>
      <c r="C40" s="288"/>
      <c r="D40" s="288"/>
      <c r="E40" s="288"/>
      <c r="F40" s="288"/>
      <c r="G40" s="288"/>
      <c r="H40" s="288"/>
      <c r="I40" s="288"/>
      <c r="J40" s="288"/>
      <c r="K40" s="288"/>
      <c r="L40" s="288"/>
      <c r="M40" s="288"/>
      <c r="N40" s="288"/>
      <c r="O40" s="288"/>
    </row>
    <row r="41" spans="1:15" s="227" customFormat="1" ht="13.9" customHeight="1" x14ac:dyDescent="0.25">
      <c r="A41" s="238" t="s">
        <v>101</v>
      </c>
      <c r="B41" s="239"/>
      <c r="C41" s="239"/>
      <c r="D41" s="239"/>
      <c r="E41" s="239"/>
      <c r="F41" s="239"/>
      <c r="G41" s="239"/>
      <c r="H41" s="239"/>
      <c r="I41" s="239"/>
      <c r="J41" s="239"/>
      <c r="K41" s="239"/>
      <c r="L41" s="239"/>
      <c r="M41" s="239"/>
      <c r="N41" s="239"/>
      <c r="O41" s="247"/>
    </row>
    <row r="42" spans="1:15" s="227" customFormat="1" ht="13.9" customHeight="1" x14ac:dyDescent="0.25">
      <c r="A42" s="240" t="str">
        <f>IFERROR(HLOOKUP(M1,Notes!A:J,4,FALSE),"")</f>
        <v/>
      </c>
      <c r="B42" s="241"/>
      <c r="C42" s="241"/>
      <c r="D42" s="242"/>
      <c r="E42" s="242"/>
      <c r="F42" s="242"/>
      <c r="G42" s="242"/>
      <c r="H42" s="242"/>
      <c r="I42" s="242"/>
      <c r="J42" s="242"/>
      <c r="K42" s="242"/>
      <c r="L42" s="242"/>
      <c r="M42" s="242"/>
      <c r="N42" s="242"/>
      <c r="O42" s="248"/>
    </row>
    <row r="43" spans="1:15" s="227" customFormat="1" ht="13.9" customHeight="1" x14ac:dyDescent="0.25">
      <c r="A43" s="240" t="str">
        <f>IFERROR(HLOOKUP(M1,Notes!A:J,5,FALSE),"")</f>
        <v/>
      </c>
      <c r="B43" s="241"/>
      <c r="C43" s="241"/>
      <c r="D43" s="242"/>
      <c r="E43" s="242"/>
      <c r="F43" s="242"/>
      <c r="G43" s="242"/>
      <c r="H43" s="242"/>
      <c r="I43" s="242"/>
      <c r="J43" s="242"/>
      <c r="K43" s="242"/>
      <c r="L43" s="242"/>
      <c r="M43" s="242"/>
      <c r="N43" s="242"/>
      <c r="O43" s="248"/>
    </row>
    <row r="44" spans="1:15" s="227" customFormat="1" ht="13.9" customHeight="1" x14ac:dyDescent="0.25">
      <c r="A44" s="240" t="str">
        <f>IFERROR(HLOOKUP(M1,Notes!A:J,6,FALSE),"")</f>
        <v/>
      </c>
      <c r="B44" s="241"/>
      <c r="C44" s="241"/>
      <c r="D44" s="242"/>
      <c r="E44" s="242"/>
      <c r="F44" s="242"/>
      <c r="G44" s="242"/>
      <c r="H44" s="242"/>
      <c r="I44" s="242"/>
      <c r="J44" s="242"/>
      <c r="K44" s="242"/>
      <c r="L44" s="242"/>
      <c r="M44" s="242"/>
      <c r="N44" s="242"/>
      <c r="O44" s="248"/>
    </row>
    <row r="45" spans="1:15" s="227" customFormat="1" ht="13.9" customHeight="1" x14ac:dyDescent="0.25">
      <c r="A45" s="240" t="str">
        <f>IFERROR(HLOOKUP(M1,Notes!A:J,7,FALSE),"")</f>
        <v/>
      </c>
      <c r="B45" s="241"/>
      <c r="C45" s="241"/>
      <c r="D45" s="242"/>
      <c r="E45" s="242"/>
      <c r="F45" s="242"/>
      <c r="G45" s="242"/>
      <c r="H45" s="242"/>
      <c r="I45" s="242"/>
      <c r="J45" s="242"/>
      <c r="K45" s="242"/>
      <c r="L45" s="242"/>
      <c r="M45" s="242"/>
      <c r="N45" s="242"/>
      <c r="O45" s="248"/>
    </row>
    <row r="46" spans="1:15" s="227" customFormat="1" ht="13.9" customHeight="1" x14ac:dyDescent="0.25">
      <c r="A46" s="240" t="str">
        <f>IFERROR(HLOOKUP(M1,Notes!A:J,8,FALSE),"")</f>
        <v/>
      </c>
      <c r="B46" s="241"/>
      <c r="C46" s="241"/>
      <c r="D46" s="242"/>
      <c r="E46" s="242"/>
      <c r="F46" s="242"/>
      <c r="G46" s="242"/>
      <c r="H46" s="242"/>
      <c r="I46" s="242"/>
      <c r="J46" s="242"/>
      <c r="K46" s="242"/>
      <c r="L46" s="242"/>
      <c r="M46" s="242"/>
      <c r="N46" s="242"/>
      <c r="O46" s="248"/>
    </row>
    <row r="47" spans="1:15" s="227" customFormat="1" ht="13.9" customHeight="1" thickBot="1" x14ac:dyDescent="0.3">
      <c r="A47" s="243" t="str">
        <f>IFERROR(HLOOKUP(M1,Notes!A:I,9,FALSE),"")</f>
        <v/>
      </c>
      <c r="B47" s="244"/>
      <c r="C47" s="244"/>
      <c r="D47" s="245"/>
      <c r="E47" s="245"/>
      <c r="F47" s="246"/>
      <c r="G47" s="245"/>
      <c r="H47" s="245"/>
      <c r="I47" s="245"/>
      <c r="J47" s="245"/>
      <c r="K47" s="245"/>
      <c r="L47" s="245"/>
      <c r="M47" s="245"/>
      <c r="N47" s="245"/>
      <c r="O47" s="249"/>
    </row>
    <row r="48" spans="1:15" s="227" customFormat="1" ht="13.9" customHeight="1" thickBot="1" x14ac:dyDescent="0.3">
      <c r="A48" s="241"/>
      <c r="B48" s="241"/>
      <c r="C48" s="241"/>
      <c r="D48" s="242"/>
      <c r="E48" s="242"/>
      <c r="F48" s="300"/>
      <c r="G48" s="242"/>
      <c r="H48" s="242"/>
      <c r="I48" s="242"/>
      <c r="J48" s="242"/>
      <c r="K48" s="242"/>
      <c r="L48" s="242"/>
      <c r="M48" s="242"/>
      <c r="N48" s="242"/>
      <c r="O48" s="242"/>
    </row>
    <row r="49" spans="1:15" s="227" customFormat="1" ht="15" customHeight="1" x14ac:dyDescent="0.25">
      <c r="A49" s="331" t="s">
        <v>599</v>
      </c>
      <c r="H49" s="601" t="s">
        <v>549</v>
      </c>
      <c r="I49" s="601"/>
      <c r="J49" s="601"/>
      <c r="K49" s="601"/>
      <c r="L49" s="601"/>
      <c r="M49" s="601"/>
      <c r="N49" s="601"/>
      <c r="O49" s="601"/>
    </row>
    <row r="50" spans="1:15" ht="31.9" customHeight="1" x14ac:dyDescent="0.25">
      <c r="A50" s="193"/>
      <c r="B50" s="577" t="s">
        <v>540</v>
      </c>
      <c r="C50" s="577"/>
      <c r="D50" s="577"/>
      <c r="E50" s="577"/>
      <c r="F50" s="577"/>
      <c r="G50" s="577"/>
      <c r="H50" s="577"/>
      <c r="I50" s="577"/>
      <c r="J50" s="577"/>
      <c r="K50" s="577"/>
      <c r="L50" s="577"/>
      <c r="M50" s="577"/>
      <c r="N50" s="577"/>
      <c r="O50" s="175"/>
    </row>
    <row r="51" spans="1:15" ht="22.15" customHeight="1" x14ac:dyDescent="0.25">
      <c r="A51" s="194">
        <v>1</v>
      </c>
      <c r="B51" s="561" t="s">
        <v>535</v>
      </c>
      <c r="C51" s="561"/>
      <c r="D51" s="561"/>
      <c r="E51" s="561"/>
      <c r="F51" s="561"/>
      <c r="G51" s="561"/>
      <c r="H51" s="561"/>
      <c r="I51" s="561"/>
      <c r="J51" s="561"/>
      <c r="K51" s="561"/>
      <c r="L51" s="561"/>
      <c r="M51" s="561"/>
      <c r="N51" s="561"/>
      <c r="O51" s="561"/>
    </row>
    <row r="52" spans="1:15" ht="25.15" customHeight="1" x14ac:dyDescent="0.25">
      <c r="A52" s="194">
        <v>2</v>
      </c>
      <c r="B52" s="561" t="s">
        <v>430</v>
      </c>
      <c r="C52" s="561"/>
      <c r="D52" s="561"/>
      <c r="E52" s="561"/>
      <c r="F52" s="561"/>
      <c r="G52" s="561"/>
      <c r="H52" s="561"/>
      <c r="I52" s="561"/>
      <c r="J52" s="561"/>
      <c r="K52" s="561"/>
      <c r="L52" s="561"/>
      <c r="M52" s="561"/>
      <c r="N52" s="561"/>
      <c r="O52" s="561"/>
    </row>
    <row r="53" spans="1:15" ht="56.25" customHeight="1" x14ac:dyDescent="0.25">
      <c r="A53" s="194">
        <v>3</v>
      </c>
      <c r="B53" s="561" t="s">
        <v>529</v>
      </c>
      <c r="C53" s="561"/>
      <c r="D53" s="561"/>
      <c r="E53" s="561"/>
      <c r="F53" s="561"/>
      <c r="G53" s="561"/>
      <c r="H53" s="561"/>
      <c r="I53" s="561"/>
      <c r="J53" s="561"/>
      <c r="K53" s="561"/>
      <c r="L53" s="561"/>
      <c r="M53" s="561"/>
      <c r="N53" s="561"/>
      <c r="O53" s="561"/>
    </row>
    <row r="54" spans="1:15" ht="36.75" customHeight="1" x14ac:dyDescent="0.25">
      <c r="A54" s="194">
        <v>4</v>
      </c>
      <c r="B54" s="561" t="s">
        <v>434</v>
      </c>
      <c r="C54" s="561"/>
      <c r="D54" s="561"/>
      <c r="E54" s="561"/>
      <c r="F54" s="561"/>
      <c r="G54" s="561"/>
      <c r="H54" s="561"/>
      <c r="I54" s="561"/>
      <c r="J54" s="561"/>
      <c r="K54" s="561"/>
      <c r="L54" s="561"/>
      <c r="M54" s="561"/>
      <c r="N54" s="561"/>
      <c r="O54" s="561"/>
    </row>
    <row r="55" spans="1:15" ht="34.5" customHeight="1" x14ac:dyDescent="0.25">
      <c r="A55" s="194">
        <v>5</v>
      </c>
      <c r="B55" s="561" t="s">
        <v>547</v>
      </c>
      <c r="C55" s="561"/>
      <c r="D55" s="561"/>
      <c r="E55" s="561"/>
      <c r="F55" s="561"/>
      <c r="G55" s="561"/>
      <c r="H55" s="561"/>
      <c r="I55" s="561"/>
      <c r="J55" s="561"/>
      <c r="K55" s="561"/>
      <c r="L55" s="561"/>
      <c r="M55" s="561"/>
      <c r="N55" s="561"/>
      <c r="O55" s="561"/>
    </row>
    <row r="56" spans="1:15" ht="36" customHeight="1" x14ac:dyDescent="0.25">
      <c r="A56" s="194">
        <v>6</v>
      </c>
      <c r="B56" s="561" t="s">
        <v>530</v>
      </c>
      <c r="C56" s="561"/>
      <c r="D56" s="561"/>
      <c r="E56" s="561"/>
      <c r="F56" s="561"/>
      <c r="G56" s="561"/>
      <c r="H56" s="561"/>
      <c r="I56" s="561"/>
      <c r="J56" s="561"/>
      <c r="K56" s="561"/>
      <c r="L56" s="561"/>
      <c r="M56" s="561"/>
      <c r="N56" s="561"/>
      <c r="O56" s="561"/>
    </row>
    <row r="57" spans="1:15" ht="36" customHeight="1" x14ac:dyDescent="0.25">
      <c r="A57" s="194">
        <v>7</v>
      </c>
      <c r="B57" s="561" t="s">
        <v>609</v>
      </c>
      <c r="C57" s="561"/>
      <c r="D57" s="561"/>
      <c r="E57" s="561"/>
      <c r="F57" s="561"/>
      <c r="G57" s="561"/>
      <c r="H57" s="561"/>
      <c r="I57" s="561"/>
      <c r="J57" s="561"/>
      <c r="K57" s="561"/>
      <c r="L57" s="561"/>
      <c r="M57" s="561"/>
      <c r="N57" s="561"/>
      <c r="O57" s="561"/>
    </row>
    <row r="58" spans="1:15" ht="25.15" customHeight="1" x14ac:dyDescent="0.25">
      <c r="A58" s="194">
        <v>8</v>
      </c>
      <c r="B58" s="561" t="s">
        <v>432</v>
      </c>
      <c r="C58" s="561"/>
      <c r="D58" s="561"/>
      <c r="E58" s="561"/>
      <c r="F58" s="561"/>
      <c r="G58" s="561"/>
      <c r="H58" s="561"/>
      <c r="I58" s="561"/>
      <c r="J58" s="561"/>
      <c r="K58" s="561"/>
      <c r="L58" s="561"/>
      <c r="M58" s="561"/>
      <c r="N58" s="561"/>
      <c r="O58" s="561"/>
    </row>
    <row r="59" spans="1:15" ht="25.15" customHeight="1" x14ac:dyDescent="0.25">
      <c r="A59" s="194">
        <v>9</v>
      </c>
      <c r="B59" s="561" t="s">
        <v>432</v>
      </c>
      <c r="C59" s="561"/>
      <c r="D59" s="561"/>
      <c r="E59" s="561"/>
      <c r="F59" s="561"/>
      <c r="G59" s="561"/>
      <c r="H59" s="561"/>
      <c r="I59" s="561"/>
      <c r="J59" s="561"/>
      <c r="K59" s="561"/>
      <c r="L59" s="561"/>
      <c r="M59" s="561"/>
      <c r="N59" s="561"/>
      <c r="O59" s="561"/>
    </row>
    <row r="60" spans="1:15" ht="25.15" customHeight="1" x14ac:dyDescent="0.25">
      <c r="A60" s="194">
        <v>10</v>
      </c>
      <c r="B60" s="561" t="s">
        <v>528</v>
      </c>
      <c r="C60" s="561"/>
      <c r="D60" s="561"/>
      <c r="E60" s="561"/>
      <c r="F60" s="561"/>
      <c r="G60" s="561"/>
      <c r="H60" s="561"/>
      <c r="I60" s="561"/>
      <c r="J60" s="561"/>
      <c r="K60" s="561"/>
      <c r="L60" s="561"/>
      <c r="M60" s="561"/>
      <c r="N60" s="561"/>
      <c r="O60" s="561"/>
    </row>
    <row r="61" spans="1:15" ht="25.15" customHeight="1" x14ac:dyDescent="0.25">
      <c r="A61" s="194">
        <v>11</v>
      </c>
      <c r="B61" s="561" t="s">
        <v>446</v>
      </c>
      <c r="C61" s="561"/>
      <c r="D61" s="561"/>
      <c r="E61" s="561"/>
      <c r="F61" s="561"/>
      <c r="G61" s="561"/>
      <c r="H61" s="561"/>
      <c r="I61" s="561"/>
      <c r="J61" s="561"/>
      <c r="K61" s="561"/>
      <c r="L61" s="561"/>
      <c r="M61" s="561"/>
      <c r="N61" s="561"/>
      <c r="O61" s="561"/>
    </row>
    <row r="62" spans="1:15" ht="25.15" customHeight="1" x14ac:dyDescent="0.25">
      <c r="A62" s="194">
        <v>12</v>
      </c>
      <c r="B62" s="561" t="s">
        <v>536</v>
      </c>
      <c r="C62" s="561"/>
      <c r="D62" s="561"/>
      <c r="E62" s="561"/>
      <c r="F62" s="561"/>
      <c r="G62" s="561"/>
      <c r="H62" s="561"/>
      <c r="I62" s="561"/>
      <c r="J62" s="561"/>
      <c r="K62" s="561"/>
      <c r="L62" s="561"/>
      <c r="M62" s="561"/>
      <c r="N62" s="561"/>
      <c r="O62" s="561"/>
    </row>
    <row r="63" spans="1:15" ht="36" customHeight="1" x14ac:dyDescent="0.25">
      <c r="A63" s="194">
        <v>13</v>
      </c>
      <c r="B63" s="561" t="s">
        <v>433</v>
      </c>
      <c r="C63" s="561"/>
      <c r="D63" s="561"/>
      <c r="E63" s="561"/>
      <c r="F63" s="561"/>
      <c r="G63" s="561"/>
      <c r="H63" s="561"/>
      <c r="I63" s="561"/>
      <c r="J63" s="561"/>
      <c r="K63" s="561"/>
      <c r="L63" s="561"/>
      <c r="M63" s="561"/>
      <c r="N63" s="561"/>
      <c r="O63" s="561"/>
    </row>
    <row r="64" spans="1:15" ht="25.15" customHeight="1" x14ac:dyDescent="0.25">
      <c r="A64" s="194">
        <v>14</v>
      </c>
      <c r="B64" s="561" t="s">
        <v>431</v>
      </c>
      <c r="C64" s="561"/>
      <c r="D64" s="561"/>
      <c r="E64" s="561"/>
      <c r="F64" s="561"/>
      <c r="G64" s="561"/>
      <c r="H64" s="561"/>
      <c r="I64" s="561"/>
      <c r="J64" s="561"/>
      <c r="K64" s="561"/>
      <c r="L64" s="561"/>
      <c r="M64" s="561"/>
      <c r="N64" s="561"/>
      <c r="O64" s="561"/>
    </row>
    <row r="65" spans="1:15" ht="25.15" customHeight="1" x14ac:dyDescent="0.25">
      <c r="A65" s="194">
        <v>15</v>
      </c>
      <c r="B65" s="561" t="s">
        <v>527</v>
      </c>
      <c r="C65" s="561"/>
      <c r="D65" s="561"/>
      <c r="E65" s="561"/>
      <c r="F65" s="561"/>
      <c r="G65" s="561"/>
      <c r="H65" s="561"/>
      <c r="I65" s="561"/>
      <c r="J65" s="561"/>
      <c r="K65" s="561"/>
      <c r="L65" s="561"/>
      <c r="M65" s="561"/>
      <c r="N65" s="561"/>
      <c r="O65" s="561"/>
    </row>
    <row r="66" spans="1:15" ht="25.15" customHeight="1" x14ac:dyDescent="0.25">
      <c r="A66" s="194">
        <v>16</v>
      </c>
      <c r="B66" s="561" t="s">
        <v>444</v>
      </c>
      <c r="C66" s="561"/>
      <c r="D66" s="561"/>
      <c r="E66" s="561"/>
      <c r="F66" s="561"/>
      <c r="G66" s="561"/>
      <c r="H66" s="561"/>
      <c r="I66" s="561"/>
      <c r="J66" s="561"/>
      <c r="K66" s="561"/>
      <c r="L66" s="561"/>
      <c r="M66" s="561"/>
      <c r="N66" s="561"/>
      <c r="O66" s="175"/>
    </row>
    <row r="67" spans="1:15" ht="35.25" customHeight="1" x14ac:dyDescent="0.25">
      <c r="A67" s="194">
        <v>17</v>
      </c>
      <c r="B67" s="561" t="s">
        <v>435</v>
      </c>
      <c r="C67" s="561"/>
      <c r="D67" s="561"/>
      <c r="E67" s="561"/>
      <c r="F67" s="561"/>
      <c r="G67" s="561"/>
      <c r="H67" s="561"/>
      <c r="I67" s="561"/>
      <c r="J67" s="561"/>
      <c r="K67" s="561"/>
      <c r="L67" s="561"/>
      <c r="M67" s="561"/>
      <c r="N67" s="561"/>
      <c r="O67" s="561"/>
    </row>
    <row r="68" spans="1:15" ht="25.15" customHeight="1" x14ac:dyDescent="0.25">
      <c r="A68" s="194">
        <v>18</v>
      </c>
      <c r="B68" s="561" t="s">
        <v>531</v>
      </c>
      <c r="C68" s="561"/>
      <c r="D68" s="561"/>
      <c r="E68" s="561"/>
      <c r="F68" s="561"/>
      <c r="G68" s="561"/>
      <c r="H68" s="561"/>
      <c r="I68" s="561"/>
      <c r="J68" s="561"/>
      <c r="K68" s="561"/>
      <c r="L68" s="561"/>
      <c r="M68" s="561"/>
      <c r="N68" s="561"/>
      <c r="O68" s="561"/>
    </row>
    <row r="69" spans="1:15" ht="25.15" customHeight="1" x14ac:dyDescent="0.25">
      <c r="A69" s="194">
        <v>19</v>
      </c>
      <c r="B69" s="561" t="s">
        <v>532</v>
      </c>
      <c r="C69" s="561"/>
      <c r="D69" s="561"/>
      <c r="E69" s="561"/>
      <c r="F69" s="561"/>
      <c r="G69" s="561"/>
      <c r="H69" s="561"/>
      <c r="I69" s="561"/>
      <c r="J69" s="561"/>
      <c r="K69" s="561"/>
      <c r="L69" s="561"/>
      <c r="M69" s="561"/>
      <c r="N69" s="561"/>
      <c r="O69" s="561"/>
    </row>
    <row r="70" spans="1:15" ht="25.15" customHeight="1" x14ac:dyDescent="0.25">
      <c r="A70" s="194">
        <v>20</v>
      </c>
      <c r="B70" s="561" t="s">
        <v>436</v>
      </c>
      <c r="C70" s="561"/>
      <c r="D70" s="561"/>
      <c r="E70" s="561"/>
      <c r="F70" s="561"/>
      <c r="G70" s="561"/>
      <c r="H70" s="561"/>
      <c r="I70" s="561"/>
      <c r="J70" s="561"/>
      <c r="K70" s="561"/>
      <c r="L70" s="561"/>
      <c r="M70" s="561"/>
      <c r="N70" s="561"/>
      <c r="O70" s="561"/>
    </row>
    <row r="71" spans="1:15" ht="25.15" customHeight="1" x14ac:dyDescent="0.25">
      <c r="A71" s="194">
        <v>21</v>
      </c>
      <c r="B71" s="561" t="s">
        <v>437</v>
      </c>
      <c r="C71" s="561"/>
      <c r="D71" s="561"/>
      <c r="E71" s="561"/>
      <c r="F71" s="561"/>
      <c r="G71" s="561"/>
      <c r="H71" s="561"/>
      <c r="I71" s="561"/>
      <c r="J71" s="561"/>
      <c r="K71" s="561"/>
      <c r="L71" s="561"/>
      <c r="M71" s="561"/>
      <c r="N71" s="561"/>
      <c r="O71" s="561"/>
    </row>
    <row r="72" spans="1:15" ht="25.15" customHeight="1" x14ac:dyDescent="0.25">
      <c r="A72" s="194">
        <v>22</v>
      </c>
      <c r="B72" s="561" t="s">
        <v>537</v>
      </c>
      <c r="C72" s="561"/>
      <c r="D72" s="561"/>
      <c r="E72" s="561"/>
      <c r="F72" s="561"/>
      <c r="G72" s="561"/>
      <c r="H72" s="561"/>
      <c r="I72" s="561"/>
      <c r="J72" s="561"/>
      <c r="K72" s="561"/>
      <c r="L72" s="561"/>
      <c r="M72" s="561"/>
      <c r="N72" s="561"/>
      <c r="O72" s="561"/>
    </row>
    <row r="73" spans="1:15" ht="25.15" customHeight="1" x14ac:dyDescent="0.25">
      <c r="A73" s="194">
        <v>23</v>
      </c>
      <c r="B73" s="561" t="s">
        <v>438</v>
      </c>
      <c r="C73" s="561"/>
      <c r="D73" s="561"/>
      <c r="E73" s="561"/>
      <c r="F73" s="561"/>
      <c r="G73" s="561"/>
      <c r="H73" s="561"/>
      <c r="I73" s="561"/>
      <c r="J73" s="561"/>
      <c r="K73" s="561"/>
      <c r="L73" s="561"/>
      <c r="M73" s="561"/>
      <c r="N73" s="561"/>
      <c r="O73" s="175"/>
    </row>
    <row r="74" spans="1:15" ht="25.15" customHeight="1" x14ac:dyDescent="0.25">
      <c r="A74" s="194">
        <v>24</v>
      </c>
      <c r="B74" s="561" t="s">
        <v>439</v>
      </c>
      <c r="C74" s="561"/>
      <c r="D74" s="561"/>
      <c r="E74" s="561"/>
      <c r="F74" s="561"/>
      <c r="G74" s="561"/>
      <c r="H74" s="561"/>
      <c r="I74" s="561"/>
      <c r="J74" s="561"/>
      <c r="K74" s="561"/>
      <c r="L74" s="561"/>
      <c r="M74" s="561"/>
      <c r="N74" s="561"/>
      <c r="O74" s="561"/>
    </row>
    <row r="75" spans="1:15" ht="25.15" customHeight="1" x14ac:dyDescent="0.25">
      <c r="A75" s="194">
        <v>25</v>
      </c>
      <c r="B75" s="561" t="s">
        <v>533</v>
      </c>
      <c r="C75" s="561"/>
      <c r="D75" s="561"/>
      <c r="E75" s="561"/>
      <c r="F75" s="561"/>
      <c r="G75" s="561"/>
      <c r="H75" s="561"/>
      <c r="I75" s="561"/>
      <c r="J75" s="561"/>
      <c r="K75" s="561"/>
      <c r="L75" s="561"/>
      <c r="M75" s="561"/>
      <c r="N75" s="561"/>
      <c r="O75" s="561"/>
    </row>
    <row r="76" spans="1:15" ht="25.15" customHeight="1" x14ac:dyDescent="0.25">
      <c r="A76" s="194">
        <v>26</v>
      </c>
      <c r="B76" s="561" t="s">
        <v>534</v>
      </c>
      <c r="C76" s="561"/>
      <c r="D76" s="561"/>
      <c r="E76" s="561"/>
      <c r="F76" s="561"/>
      <c r="G76" s="561"/>
      <c r="H76" s="561"/>
      <c r="I76" s="561"/>
      <c r="J76" s="561"/>
      <c r="K76" s="561"/>
      <c r="L76" s="561"/>
      <c r="M76" s="561"/>
      <c r="N76" s="561"/>
      <c r="O76" s="561"/>
    </row>
  </sheetData>
  <sheetProtection algorithmName="SHA-512" hashValue="qRh/vIPzRQXh6ekrf1G+qy7Vy3QsaZiv8R6nUV1iRtwbNj+u4S57z1Na5bAoIX2k/EQzzVY71bb5lunKy2pxvA==" saltValue="7RDJzYoBfX+Megt4HV3SLg==" spinCount="100000" sheet="1" objects="1" scenarios="1"/>
  <dataConsolidate/>
  <mergeCells count="111">
    <mergeCell ref="B73:N73"/>
    <mergeCell ref="O19:O20"/>
    <mergeCell ref="M20:N20"/>
    <mergeCell ref="C21:E21"/>
    <mergeCell ref="M21:N21"/>
    <mergeCell ref="C22:E22"/>
    <mergeCell ref="M22:N22"/>
    <mergeCell ref="M24:N24"/>
    <mergeCell ref="C25:E25"/>
    <mergeCell ref="A26:F26"/>
    <mergeCell ref="A28:A29"/>
    <mergeCell ref="B28:C29"/>
    <mergeCell ref="D28:E28"/>
    <mergeCell ref="F28:G28"/>
    <mergeCell ref="B68:O68"/>
    <mergeCell ref="B69:O69"/>
    <mergeCell ref="K28:L28"/>
    <mergeCell ref="M28:N29"/>
    <mergeCell ref="M26:N26"/>
    <mergeCell ref="M25:N25"/>
    <mergeCell ref="H49:O49"/>
    <mergeCell ref="B37:F37"/>
    <mergeCell ref="H37:I37"/>
    <mergeCell ref="B66:N66"/>
    <mergeCell ref="C16:E16"/>
    <mergeCell ref="A17:F17"/>
    <mergeCell ref="A18:O18"/>
    <mergeCell ref="A19:A20"/>
    <mergeCell ref="B19:B20"/>
    <mergeCell ref="C19:E20"/>
    <mergeCell ref="F19:F20"/>
    <mergeCell ref="G19:I19"/>
    <mergeCell ref="L19:L20"/>
    <mergeCell ref="M19:N19"/>
    <mergeCell ref="C10:E10"/>
    <mergeCell ref="C11:E11"/>
    <mergeCell ref="C12:E12"/>
    <mergeCell ref="C13:E13"/>
    <mergeCell ref="C14:E14"/>
    <mergeCell ref="C15:E15"/>
    <mergeCell ref="A1:D1"/>
    <mergeCell ref="I1:L1"/>
    <mergeCell ref="B3:G3"/>
    <mergeCell ref="H3:I3"/>
    <mergeCell ref="B4:G4"/>
    <mergeCell ref="H4:I4"/>
    <mergeCell ref="A6:O6"/>
    <mergeCell ref="A7:A8"/>
    <mergeCell ref="B7:B8"/>
    <mergeCell ref="B59:O59"/>
    <mergeCell ref="B60:O60"/>
    <mergeCell ref="B61:O61"/>
    <mergeCell ref="B62:O62"/>
    <mergeCell ref="B63:O63"/>
    <mergeCell ref="B64:O64"/>
    <mergeCell ref="B65:O65"/>
    <mergeCell ref="B32:C32"/>
    <mergeCell ref="B33:C33"/>
    <mergeCell ref="H33:I33"/>
    <mergeCell ref="M33:N33"/>
    <mergeCell ref="B34:C34"/>
    <mergeCell ref="H34:I34"/>
    <mergeCell ref="M34:N34"/>
    <mergeCell ref="B67:O67"/>
    <mergeCell ref="B50:N50"/>
    <mergeCell ref="C7:E8"/>
    <mergeCell ref="F7:F8"/>
    <mergeCell ref="G7:J7"/>
    <mergeCell ref="K7:K8"/>
    <mergeCell ref="H32:I32"/>
    <mergeCell ref="M32:N32"/>
    <mergeCell ref="H35:I35"/>
    <mergeCell ref="M35:N35"/>
    <mergeCell ref="A36:O36"/>
    <mergeCell ref="B30:C30"/>
    <mergeCell ref="H30:I30"/>
    <mergeCell ref="M30:N30"/>
    <mergeCell ref="B31:C31"/>
    <mergeCell ref="H31:I31"/>
    <mergeCell ref="M31:N31"/>
    <mergeCell ref="H28:I28"/>
    <mergeCell ref="H29:I29"/>
    <mergeCell ref="L37:N37"/>
    <mergeCell ref="B39:F39"/>
    <mergeCell ref="H39:I39"/>
    <mergeCell ref="L39:N39"/>
    <mergeCell ref="O28:O29"/>
    <mergeCell ref="B70:O70"/>
    <mergeCell ref="B71:O71"/>
    <mergeCell ref="B72:O72"/>
    <mergeCell ref="B74:O74"/>
    <mergeCell ref="B75:O75"/>
    <mergeCell ref="B76:O76"/>
    <mergeCell ref="M1:O1"/>
    <mergeCell ref="B51:O51"/>
    <mergeCell ref="B52:O52"/>
    <mergeCell ref="B53:O53"/>
    <mergeCell ref="B54:O54"/>
    <mergeCell ref="B55:O55"/>
    <mergeCell ref="B56:O56"/>
    <mergeCell ref="B57:O57"/>
    <mergeCell ref="B58:O58"/>
    <mergeCell ref="C23:E23"/>
    <mergeCell ref="M23:N23"/>
    <mergeCell ref="C24:E24"/>
    <mergeCell ref="C9:E9"/>
    <mergeCell ref="B5:L5"/>
    <mergeCell ref="M5:O5"/>
    <mergeCell ref="L7:L8"/>
    <mergeCell ref="M7:N7"/>
    <mergeCell ref="O7:O8"/>
  </mergeCells>
  <dataValidations count="10">
    <dataValidation type="decimal" allowBlank="1" showInputMessage="1" showErrorMessage="1" sqref="J30:J34" xr:uid="{00000000-0002-0000-0800-000000000000}">
      <formula1>0</formula1>
      <formula2>1000000</formula2>
    </dataValidation>
    <dataValidation type="whole" allowBlank="1" showInputMessage="1" showErrorMessage="1" sqref="D30:D34" xr:uid="{00000000-0002-0000-0800-000001000000}">
      <formula1>0</formula1>
      <formula2>10000</formula2>
    </dataValidation>
    <dataValidation type="date" allowBlank="1" showInputMessage="1" showErrorMessage="1" promptTitle="Date Worked" prompt="Please enter date worked.  If you have worked over the course of a week, please enter the week commencing date, starting on a Monday." sqref="A30:A34" xr:uid="{00000000-0002-0000-0800-000002000000}">
      <formula1>42948</formula1>
      <formula2>43373</formula2>
    </dataValidation>
    <dataValidation type="list" allowBlank="1" showInputMessage="1" showErrorMessage="1" promptTitle="Module Code" prompt="Select your module.  If not listed please type details." sqref="C21:E25 C9:E16 B30:B34" xr:uid="{00000000-0002-0000-0800-000003000000}">
      <formula1>INDIRECT($M$1)</formula1>
    </dataValidation>
    <dataValidation type="custom" allowBlank="1" showInputMessage="1" showErrorMessage="1" error="You should not deliver lectures for your school._x000a__x000a_You will not get paid for these." prompt="Enter the number of hours worked" sqref="G21:I25" xr:uid="{00000000-0002-0000-0800-000004000000}">
      <formula1>(NOT($M$1="share"))</formula1>
    </dataValidation>
    <dataValidation type="date" allowBlank="1" showInputMessage="1" showErrorMessage="1" promptTitle="Date of Preparation Time" prompt="Enter date of Preparation" sqref="B21:B25 B9:B16" xr:uid="{00000000-0002-0000-0800-000005000000}">
      <formula1>42948</formula1>
      <formula2>43373</formula2>
    </dataValidation>
    <dataValidation type="decimal" allowBlank="1" showInputMessage="1" showErrorMessage="1" prompt="Enter the number of hours worked" sqref="K21:K25 G9:K16" xr:uid="{00000000-0002-0000-0800-000006000000}">
      <formula1>0</formula1>
      <formula2>10</formula2>
    </dataValidation>
    <dataValidation type="whole" allowBlank="1" showInputMessage="1" showErrorMessage="1" sqref="F30:F33" xr:uid="{00000000-0002-0000-0800-000007000000}">
      <formula1>0</formula1>
      <formula2>1000000</formula2>
    </dataValidation>
    <dataValidation type="date" allowBlank="1" showInputMessage="1" showErrorMessage="1" promptTitle="Date Worked" prompt="Enter date worked" sqref="A21:A25 A9:A16" xr:uid="{00000000-0002-0000-0800-000008000000}">
      <formula1>42948</formula1>
      <formula2>43373</formula2>
    </dataValidation>
    <dataValidation type="list" allowBlank="1" showInputMessage="1" showErrorMessage="1" sqref="M5:O5" xr:uid="{00000000-0002-0000-0800-00000B000000}">
      <formula1>#REF!</formula1>
    </dataValidation>
  </dataValidations>
  <printOptions horizontalCentered="1"/>
  <pageMargins left="0.23622047244094491" right="0.23622047244094491" top="0.74803149606299213" bottom="0.74803149606299213" header="0.31496062992125984" footer="0.31496062992125984"/>
  <pageSetup paperSize="9" scale="62"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You should not deliver lectures for your school._x000a__x000a_You will not get paid for these." prompt="Select the Semester (eg Sem1 - Semester 1) and your school's own tutorial number/week (eg Tut6 - tutorial no 6)" xr:uid="{00000000-0002-0000-0800-000009000000}">
          <x14:formula1>
            <xm:f>TutorialWeek!$A$1:$A$32</xm:f>
          </x14:formula1>
          <xm:sqref>F9:F16</xm:sqref>
        </x14:dataValidation>
        <x14:dataValidation type="list" allowBlank="1" showInputMessage="1" showErrorMessage="1" prompt="Select School" xr:uid="{00000000-0002-0000-0800-00000C000000}">
          <x14:formula1>
            <xm:f>'HIDE - Tariffs and Weightings'!$Z$1:$Z$10</xm:f>
          </x14:formula1>
          <xm:sqref>M1:O1</xm:sqref>
        </x14:dataValidation>
        <x14:dataValidation type="list" allowBlank="1" showInputMessage="1" showErrorMessage="1" error="You should not deliver lectures for your school._x000a__x000a_You will not get paid for these." prompt="Select the Semester (eg Sem1 - Semester 1) and your school's own lecture number/week (eg Lec3 - lecture no 3)" xr:uid="{00000000-0002-0000-0800-00000A000000}">
          <x14:formula1>
            <xm:f>TutorialWeek!#REF!</xm:f>
          </x14:formula1>
          <xm:sqref>F21:F25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94957ED02547478DB3FEBF22F253CD" ma:contentTypeVersion="13" ma:contentTypeDescription="Create a new document." ma:contentTypeScope="" ma:versionID="2b5dd2f2ccd78ef3072a73035084ea79">
  <xsd:schema xmlns:xsd="http://www.w3.org/2001/XMLSchema" xmlns:xs="http://www.w3.org/2001/XMLSchema" xmlns:p="http://schemas.microsoft.com/office/2006/metadata/properties" xmlns:ns3="e94b15f3-f526-4a3b-beae-8fd70b451582" xmlns:ns4="cfa599c8-b006-455d-86c2-dd668545ae91" targetNamespace="http://schemas.microsoft.com/office/2006/metadata/properties" ma:root="true" ma:fieldsID="0ac60fd60c089f08df16cfe95d0dceee" ns3:_="" ns4:_="">
    <xsd:import namespace="e94b15f3-f526-4a3b-beae-8fd70b451582"/>
    <xsd:import namespace="cfa599c8-b006-455d-86c2-dd668545ae9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b15f3-f526-4a3b-beae-8fd70b4515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a599c8-b006-455d-86c2-dd668545ae9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Y D A A B Q S w M E F A A C A A g A v U k 9 U z Q y J n e m A A A A 9 Q A A A B I A H A B D b 2 5 m a W c v U G F j a 2 F n Z S 5 4 b W w g o h g A K K A U A A A A A A A A A A A A A A A A A A A A A A A A A A A A e 7 9 7 v 4 1 9 R W 6 O Q l l q U X F m f p 6 t k q G e g Z J C a l 5 y f k p m X r q t U m l J m q 6 F k r 2 d T U B i c n Z i e q o C U H F e s V V F c a a t U k Z J S Y G V v n 5 5 e b l e u b F e f l G 6 v p G B g a F + h K 9 P c H J G a m 6 i b m Z e c U l i X n K q E l x X C m F d S n Y 2 Y R D H 2 B n p W Z r p W Z g Y 6 R n Y 6 M P E b H w z 8 x D y R k D n g m S R B G 2 c S 3 N K S o t S 7 V L z d N 2 d b P R h X B t 9 q B f s A F B L A w Q U A A I A C A C 9 S T 1 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v U k 9 U y i K R 7 g O A A A A E Q A A A B M A H A B G b 3 J t d W x h c y 9 T Z W N 0 a W 9 u M S 5 t I K I Y A C i g F A A A A A A A A A A A A A A A A A A A A A A A A A A A A C t O T S 7 J z M 9 T C I b Q h t Y A U E s B A i 0 A F A A C A A g A v U k 9 U z Q y J n e m A A A A 9 Q A A A B I A A A A A A A A A A A A A A A A A A A A A A E N v b m Z p Z y 9 Q Y W N r Y W d l L n h t b F B L A Q I t A B Q A A g A I A L 1 J P V M P y u m r p A A A A O k A A A A T A A A A A A A A A A A A A A A A A P I A A A B b Q 2 9 u d G V u d F 9 U e X B l c 1 0 u e G 1 s U E s B A i 0 A F A A C A A g A v U k 9 U 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A z U Q n J 8 y b F H u A B 2 i f / / 5 K U A A A A A A g A A A A A A E G Y A A A A B A A A g A A A A X + w p q L O A u F A p e Q Q B U a E B 6 L Q A u 7 E 8 C P I 9 4 I L t S f c D A l s A A A A A D o A A A A A C A A A g A A A A X Y Q 7 v c 5 A G M s D + S V k 3 s 2 J Z 9 / k d W d I H T 2 b + v U i 0 O / U R f x Q A A A A F u d V t Q O E x i H c O F B I o 1 P D H R q 8 E X L c J 2 X k p m R 2 t D 0 z 5 i 5 z z N 7 O J 5 G T j O i r 5 Q Q w + x d O v h c X z B v t 5 N Q F K 1 P z I 0 h 8 e U C N u 3 v u H F t 7 L Y v l 5 + u E 9 k h A A A A A i n k i m C X K h B t j 1 t j 4 S p l j l b W T H 2 L S P p y 5 1 V a A S 4 a a f N q i z U w W 8 F w L 4 Q u Z 4 q R x i I b Z 0 q G s 4 D J W v Q W P i V e / Z d h Z 2 g = = < / D a t a M a s h u p > 
</file>

<file path=customXml/itemProps1.xml><?xml version="1.0" encoding="utf-8"?>
<ds:datastoreItem xmlns:ds="http://schemas.openxmlformats.org/officeDocument/2006/customXml" ds:itemID="{E900C08B-1849-41D7-A522-3AB63F540968}">
  <ds:schemaRefs>
    <ds:schemaRef ds:uri="e94b15f3-f526-4a3b-beae-8fd70b451582"/>
    <ds:schemaRef ds:uri="http://purl.org/dc/dcmitype/"/>
    <ds:schemaRef ds:uri="http://schemas.microsoft.com/office/infopath/2007/PartnerControls"/>
    <ds:schemaRef ds:uri="http://schemas.microsoft.com/office/2006/documentManagement/types"/>
    <ds:schemaRef ds:uri="cfa599c8-b006-455d-86c2-dd668545ae91"/>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8A12CDF9-7980-459D-B380-B8977F5A9F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b15f3-f526-4a3b-beae-8fd70b451582"/>
    <ds:schemaRef ds:uri="cfa599c8-b006-455d-86c2-dd668545ae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38BC49-439B-44FD-91B0-A6374E9FD31D}">
  <ds:schemaRefs>
    <ds:schemaRef ds:uri="http://schemas.microsoft.com/sharepoint/v3/contenttype/forms"/>
  </ds:schemaRefs>
</ds:datastoreItem>
</file>

<file path=customXml/itemProps4.xml><?xml version="1.0" encoding="utf-8"?>
<ds:datastoreItem xmlns:ds="http://schemas.openxmlformats.org/officeDocument/2006/customXml" ds:itemID="{6EBB7EC1-A894-4B67-9D13-F5FE691BDE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HIDE - Tariffs and Weightings</vt:lpstr>
      <vt:lpstr>HIDE - Tariffs and Weightin (2</vt:lpstr>
      <vt:lpstr>PGRForm</vt:lpstr>
      <vt:lpstr>Notes</vt:lpstr>
      <vt:lpstr>ModuleLists</vt:lpstr>
      <vt:lpstr>Approved PGR Remuneration Rates</vt:lpstr>
      <vt:lpstr>TutorialWeek</vt:lpstr>
      <vt:lpstr>OldGuidance</vt:lpstr>
      <vt:lpstr>Guidance Notes</vt:lpstr>
      <vt:lpstr>CARBS</vt:lpstr>
      <vt:lpstr>ENCAP</vt:lpstr>
      <vt:lpstr>GEOPL</vt:lpstr>
      <vt:lpstr>JOMEC</vt:lpstr>
      <vt:lpstr>LAWPL</vt:lpstr>
      <vt:lpstr>MLANG</vt:lpstr>
      <vt:lpstr>MUSIC</vt:lpstr>
      <vt:lpstr>PGRForm!Print_Area</vt:lpstr>
      <vt:lpstr>SHARE</vt:lpstr>
      <vt:lpstr>SOCSI</vt:lpstr>
      <vt:lpstr>WELSH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H</dc:creator>
  <cp:lastModifiedBy>Martyn Struebig</cp:lastModifiedBy>
  <cp:lastPrinted>2018-09-25T10:14:53Z</cp:lastPrinted>
  <dcterms:created xsi:type="dcterms:W3CDTF">2017-06-16T04:39:42Z</dcterms:created>
  <dcterms:modified xsi:type="dcterms:W3CDTF">2021-11-09T09:37:47Z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0x0101007794957ED02547478DB3FEBF22F253CD</vt:lpwstr>
  </property>
</Properties>
</file>